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aron\Dropbox (HCCI)\CurrentProjects\QE\Current Projects\Alzheimers\FINAL\Website Posting\"/>
    </mc:Choice>
  </mc:AlternateContent>
  <xr:revisionPtr revIDLastSave="0" documentId="13_ncr:1_{175E8B57-20EC-4B1D-8A67-F0EAB78DD196}" xr6:coauthVersionLast="44" xr6:coauthVersionMax="45" xr10:uidLastSave="{00000000-0000-0000-0000-000000000000}"/>
  <bookViews>
    <workbookView xWindow="-84" yWindow="1476" windowWidth="11796" windowHeight="9660" activeTab="1" xr2:uid="{00000000-000D-0000-FFFF-FFFF00000000}"/>
  </bookViews>
  <sheets>
    <sheet name="Methods Notes" sheetId="7" r:id="rId1"/>
    <sheet name="Summary Sheet" sheetId="6" r:id="rId2"/>
  </sheets>
  <definedNames>
    <definedName name="_FFS">#REF!</definedName>
    <definedName name="ESI_MA">#REF!</definedName>
    <definedName name="FFS_Weights">#REF!</definedName>
    <definedName name="MA_Weight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44" i="6" l="1"/>
  <c r="T44" i="6"/>
  <c r="U44" i="6"/>
  <c r="V44" i="6"/>
  <c r="W44" i="6"/>
  <c r="X44" i="6"/>
  <c r="Y44" i="6"/>
  <c r="R44" i="6"/>
  <c r="H105" i="6" l="1"/>
  <c r="H106" i="6"/>
  <c r="AF87" i="6"/>
  <c r="AF85" i="6"/>
  <c r="AF83" i="6"/>
  <c r="AF81" i="6"/>
  <c r="AF79" i="6"/>
  <c r="AF77" i="6"/>
  <c r="AF18" i="6"/>
  <c r="AF7" i="6"/>
  <c r="AF9" i="6"/>
  <c r="AF11" i="6"/>
  <c r="AF13" i="6"/>
  <c r="AF15" i="6"/>
  <c r="AF5" i="6"/>
  <c r="J105" i="6"/>
  <c r="K105" i="6"/>
  <c r="L105" i="6"/>
  <c r="M105" i="6"/>
  <c r="N105" i="6"/>
  <c r="O105" i="6"/>
  <c r="P105" i="6"/>
  <c r="Q105" i="6"/>
  <c r="R105" i="6"/>
  <c r="S105" i="6"/>
  <c r="T105" i="6"/>
  <c r="U105" i="6"/>
  <c r="V105" i="6"/>
  <c r="W105" i="6"/>
  <c r="X105" i="6"/>
  <c r="Y105" i="6"/>
  <c r="J106" i="6"/>
  <c r="K106" i="6"/>
  <c r="L106" i="6"/>
  <c r="M106" i="6"/>
  <c r="N106" i="6"/>
  <c r="O106" i="6"/>
  <c r="P106" i="6"/>
  <c r="Q106" i="6"/>
  <c r="R106" i="6"/>
  <c r="S106" i="6"/>
  <c r="T106" i="6"/>
  <c r="U106" i="6"/>
  <c r="V106" i="6"/>
  <c r="W106" i="6"/>
  <c r="X106" i="6"/>
  <c r="Y106" i="6"/>
  <c r="AA106" i="6"/>
  <c r="I106" i="6"/>
  <c r="I105" i="6"/>
  <c r="H104" i="6"/>
  <c r="H93" i="6"/>
  <c r="H94" i="6"/>
  <c r="H95" i="6"/>
  <c r="H96" i="6"/>
  <c r="H97" i="6"/>
  <c r="H98" i="6"/>
  <c r="H99" i="6"/>
  <c r="H100" i="6"/>
  <c r="H101" i="6"/>
  <c r="H102" i="6"/>
  <c r="H103" i="6"/>
  <c r="H92" i="6"/>
  <c r="H89" i="6"/>
  <c r="H90" i="6"/>
  <c r="AC89" i="6"/>
  <c r="AD89" i="6"/>
  <c r="AE89" i="6"/>
  <c r="AC90" i="6"/>
  <c r="AD90" i="6"/>
  <c r="AE90" i="6"/>
  <c r="AF90" i="6" s="1"/>
  <c r="J89" i="6"/>
  <c r="K89" i="6"/>
  <c r="L89" i="6"/>
  <c r="M89" i="6"/>
  <c r="N89" i="6"/>
  <c r="O89" i="6"/>
  <c r="P89" i="6"/>
  <c r="Q89" i="6"/>
  <c r="R89" i="6"/>
  <c r="S89" i="6"/>
  <c r="T89" i="6"/>
  <c r="U89" i="6"/>
  <c r="V89" i="6"/>
  <c r="W89" i="6"/>
  <c r="X89" i="6"/>
  <c r="Y89" i="6"/>
  <c r="Z89" i="6"/>
  <c r="AA89" i="6"/>
  <c r="AB89" i="6"/>
  <c r="J90" i="6"/>
  <c r="K90" i="6"/>
  <c r="L90" i="6"/>
  <c r="M90" i="6"/>
  <c r="N90" i="6"/>
  <c r="O90" i="6"/>
  <c r="P90" i="6"/>
  <c r="Q90" i="6"/>
  <c r="R90" i="6"/>
  <c r="S90" i="6"/>
  <c r="T90" i="6"/>
  <c r="U90" i="6"/>
  <c r="V90" i="6"/>
  <c r="W90" i="6"/>
  <c r="X90" i="6"/>
  <c r="Y90" i="6"/>
  <c r="Z90" i="6"/>
  <c r="AA90" i="6"/>
  <c r="AB90" i="6"/>
  <c r="I90" i="6"/>
  <c r="I89" i="6"/>
  <c r="J73" i="6"/>
  <c r="K73" i="6"/>
  <c r="L73" i="6"/>
  <c r="M73" i="6"/>
  <c r="N73" i="6"/>
  <c r="O73" i="6"/>
  <c r="P73" i="6"/>
  <c r="Q73" i="6"/>
  <c r="R73" i="6"/>
  <c r="S73" i="6"/>
  <c r="T73" i="6"/>
  <c r="U73" i="6"/>
  <c r="V73" i="6"/>
  <c r="W73" i="6"/>
  <c r="X73" i="6"/>
  <c r="Y73" i="6"/>
  <c r="J74" i="6"/>
  <c r="K74" i="6"/>
  <c r="L74" i="6"/>
  <c r="M74" i="6"/>
  <c r="N74" i="6"/>
  <c r="O74" i="6"/>
  <c r="P74" i="6"/>
  <c r="Q74" i="6"/>
  <c r="R74" i="6"/>
  <c r="S74" i="6"/>
  <c r="T74" i="6"/>
  <c r="U74" i="6"/>
  <c r="V74" i="6"/>
  <c r="W74" i="6"/>
  <c r="X74" i="6"/>
  <c r="Y74" i="6"/>
  <c r="I74" i="6"/>
  <c r="I73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I46" i="6"/>
  <c r="I45" i="6"/>
  <c r="AC5" i="6"/>
  <c r="AD5" i="6"/>
  <c r="AC6" i="6"/>
  <c r="AD6" i="6"/>
  <c r="AC7" i="6"/>
  <c r="AD7" i="6"/>
  <c r="AC8" i="6"/>
  <c r="AD8" i="6"/>
  <c r="AC9" i="6"/>
  <c r="AD9" i="6"/>
  <c r="AC10" i="6"/>
  <c r="AD10" i="6"/>
  <c r="AC11" i="6"/>
  <c r="AD11" i="6"/>
  <c r="AC12" i="6"/>
  <c r="AD12" i="6"/>
  <c r="AC13" i="6"/>
  <c r="AD13" i="6"/>
  <c r="AC14" i="6"/>
  <c r="AD14" i="6"/>
  <c r="AC15" i="6"/>
  <c r="AD15" i="6"/>
  <c r="AC16" i="6"/>
  <c r="AD16" i="6"/>
  <c r="AC17" i="6"/>
  <c r="AD17" i="6"/>
  <c r="AC18" i="6"/>
  <c r="AD18" i="6"/>
  <c r="AC76" i="6"/>
  <c r="AD76" i="6"/>
  <c r="AC77" i="6"/>
  <c r="AD77" i="6"/>
  <c r="AC78" i="6"/>
  <c r="AD78" i="6"/>
  <c r="AC79" i="6"/>
  <c r="AD79" i="6"/>
  <c r="AC80" i="6"/>
  <c r="AD80" i="6"/>
  <c r="AC81" i="6"/>
  <c r="AD81" i="6"/>
  <c r="AC82" i="6"/>
  <c r="AD82" i="6"/>
  <c r="AC83" i="6"/>
  <c r="AD83" i="6"/>
  <c r="AC84" i="6"/>
  <c r="AD84" i="6"/>
  <c r="AC85" i="6"/>
  <c r="AD85" i="6"/>
  <c r="AC86" i="6"/>
  <c r="AD86" i="6"/>
  <c r="AC87" i="6"/>
  <c r="AD87" i="6"/>
  <c r="AC88" i="6"/>
  <c r="AD88" i="6"/>
  <c r="AD93" i="6"/>
  <c r="AC94" i="6"/>
  <c r="AD94" i="6"/>
  <c r="AD97" i="6"/>
  <c r="AC98" i="6"/>
  <c r="AD98" i="6"/>
  <c r="AD101" i="6"/>
  <c r="AC102" i="6"/>
  <c r="AD102" i="6"/>
  <c r="AD4" i="6"/>
  <c r="AC4" i="6"/>
  <c r="H18" i="6"/>
  <c r="R17" i="6"/>
  <c r="S17" i="6"/>
  <c r="T17" i="6"/>
  <c r="U17" i="6"/>
  <c r="V17" i="6"/>
  <c r="W17" i="6"/>
  <c r="X17" i="6"/>
  <c r="Y17" i="6"/>
  <c r="Z17" i="6"/>
  <c r="AA17" i="6"/>
  <c r="AB17" i="6"/>
  <c r="AE17" i="6" s="1"/>
  <c r="R18" i="6"/>
  <c r="S18" i="6"/>
  <c r="T18" i="6"/>
  <c r="U18" i="6"/>
  <c r="V18" i="6"/>
  <c r="W18" i="6"/>
  <c r="X18" i="6"/>
  <c r="Y18" i="6"/>
  <c r="Z18" i="6"/>
  <c r="AA18" i="6"/>
  <c r="AB18" i="6"/>
  <c r="AE18" i="6" s="1"/>
  <c r="J17" i="6"/>
  <c r="K17" i="6"/>
  <c r="L17" i="6"/>
  <c r="H17" i="6" s="1"/>
  <c r="M17" i="6"/>
  <c r="N17" i="6"/>
  <c r="O17" i="6"/>
  <c r="P17" i="6"/>
  <c r="Q17" i="6"/>
  <c r="J18" i="6"/>
  <c r="K18" i="6"/>
  <c r="L18" i="6"/>
  <c r="M18" i="6"/>
  <c r="N18" i="6"/>
  <c r="O18" i="6"/>
  <c r="P18" i="6"/>
  <c r="Q18" i="6"/>
  <c r="I18" i="6"/>
  <c r="I17" i="6"/>
  <c r="Z93" i="6"/>
  <c r="Z106" i="6" s="1"/>
  <c r="AA93" i="6"/>
  <c r="AB93" i="6"/>
  <c r="AB106" i="6" s="1"/>
  <c r="AE106" i="6" s="1"/>
  <c r="AF106" i="6" s="1"/>
  <c r="Z94" i="6"/>
  <c r="AA94" i="6"/>
  <c r="AB94" i="6"/>
  <c r="AB105" i="6" s="1"/>
  <c r="AE105" i="6" s="1"/>
  <c r="AE94" i="6"/>
  <c r="Z95" i="6"/>
  <c r="AC95" i="6" s="1"/>
  <c r="AA95" i="6"/>
  <c r="AD95" i="6" s="1"/>
  <c r="AB95" i="6"/>
  <c r="AE95" i="6" s="1"/>
  <c r="AF95" i="6" s="1"/>
  <c r="Z96" i="6"/>
  <c r="AC96" i="6" s="1"/>
  <c r="AA96" i="6"/>
  <c r="AD96" i="6" s="1"/>
  <c r="AB96" i="6"/>
  <c r="AE96" i="6"/>
  <c r="Z97" i="6"/>
  <c r="AC97" i="6" s="1"/>
  <c r="AA97" i="6"/>
  <c r="AB97" i="6"/>
  <c r="AE97" i="6" s="1"/>
  <c r="AF97" i="6" s="1"/>
  <c r="Z98" i="6"/>
  <c r="AA98" i="6"/>
  <c r="AB98" i="6"/>
  <c r="AE98" i="6"/>
  <c r="Z99" i="6"/>
  <c r="AC99" i="6" s="1"/>
  <c r="AA99" i="6"/>
  <c r="AD99" i="6" s="1"/>
  <c r="AB99" i="6"/>
  <c r="AE99" i="6" s="1"/>
  <c r="AF99" i="6" s="1"/>
  <c r="Z100" i="6"/>
  <c r="AC100" i="6" s="1"/>
  <c r="AA100" i="6"/>
  <c r="AD100" i="6" s="1"/>
  <c r="AB100" i="6"/>
  <c r="AE100" i="6"/>
  <c r="Z101" i="6"/>
  <c r="AC101" i="6" s="1"/>
  <c r="AA101" i="6"/>
  <c r="AB101" i="6"/>
  <c r="AE101" i="6" s="1"/>
  <c r="AF101" i="6" s="1"/>
  <c r="Z102" i="6"/>
  <c r="AA102" i="6"/>
  <c r="AB102" i="6"/>
  <c r="AE102" i="6"/>
  <c r="Z103" i="6"/>
  <c r="AC103" i="6" s="1"/>
  <c r="AA103" i="6"/>
  <c r="AD103" i="6" s="1"/>
  <c r="AB103" i="6"/>
  <c r="AE103" i="6" s="1"/>
  <c r="AF103" i="6" s="1"/>
  <c r="AE92" i="6"/>
  <c r="AB92" i="6"/>
  <c r="AA92" i="6"/>
  <c r="AD92" i="6" s="1"/>
  <c r="Z92" i="6"/>
  <c r="AC92" i="6" s="1"/>
  <c r="R88" i="6"/>
  <c r="H76" i="6"/>
  <c r="H77" i="6"/>
  <c r="H78" i="6"/>
  <c r="H79" i="6"/>
  <c r="H80" i="6"/>
  <c r="H81" i="6"/>
  <c r="H82" i="6"/>
  <c r="H83" i="6"/>
  <c r="H84" i="6"/>
  <c r="H85" i="6"/>
  <c r="H86" i="6"/>
  <c r="H87" i="6"/>
  <c r="Z77" i="6"/>
  <c r="AA77" i="6"/>
  <c r="AB77" i="6"/>
  <c r="AE77" i="6" s="1"/>
  <c r="Z78" i="6"/>
  <c r="AA78" i="6"/>
  <c r="AB78" i="6"/>
  <c r="AE78" i="6" s="1"/>
  <c r="Z79" i="6"/>
  <c r="AA79" i="6"/>
  <c r="AB79" i="6"/>
  <c r="AE79" i="6" s="1"/>
  <c r="Z80" i="6"/>
  <c r="AA80" i="6"/>
  <c r="AB80" i="6"/>
  <c r="AE80" i="6" s="1"/>
  <c r="Z81" i="6"/>
  <c r="AA81" i="6"/>
  <c r="AB81" i="6"/>
  <c r="AE81" i="6" s="1"/>
  <c r="Z82" i="6"/>
  <c r="AA82" i="6"/>
  <c r="AB82" i="6"/>
  <c r="AE82" i="6" s="1"/>
  <c r="Z83" i="6"/>
  <c r="AA83" i="6"/>
  <c r="AB83" i="6"/>
  <c r="AE83" i="6" s="1"/>
  <c r="Z84" i="6"/>
  <c r="AA84" i="6"/>
  <c r="AB84" i="6"/>
  <c r="AE84" i="6" s="1"/>
  <c r="Z85" i="6"/>
  <c r="AA85" i="6"/>
  <c r="AB85" i="6"/>
  <c r="AE85" i="6" s="1"/>
  <c r="Z86" i="6"/>
  <c r="AA86" i="6"/>
  <c r="AB86" i="6"/>
  <c r="AE86" i="6" s="1"/>
  <c r="Z87" i="6"/>
  <c r="AA87" i="6"/>
  <c r="AB87" i="6"/>
  <c r="AE87" i="6" s="1"/>
  <c r="AB76" i="6"/>
  <c r="AE76" i="6" s="1"/>
  <c r="AA76" i="6"/>
  <c r="Z76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48" i="6"/>
  <c r="Q72" i="6"/>
  <c r="P72" i="6"/>
  <c r="O72" i="6"/>
  <c r="N72" i="6"/>
  <c r="Z49" i="6"/>
  <c r="AA49" i="6"/>
  <c r="Z50" i="6"/>
  <c r="AA50" i="6"/>
  <c r="Z51" i="6"/>
  <c r="AA51" i="6"/>
  <c r="Z52" i="6"/>
  <c r="AA52" i="6"/>
  <c r="Z53" i="6"/>
  <c r="AA53" i="6"/>
  <c r="Z54" i="6"/>
  <c r="AA54" i="6"/>
  <c r="Z55" i="6"/>
  <c r="AB55" i="6" s="1"/>
  <c r="AE55" i="6" s="1"/>
  <c r="AA55" i="6"/>
  <c r="Z56" i="6"/>
  <c r="AA56" i="6"/>
  <c r="Z57" i="6"/>
  <c r="AA57" i="6"/>
  <c r="Z58" i="6"/>
  <c r="AA58" i="6"/>
  <c r="Z59" i="6"/>
  <c r="AB59" i="6" s="1"/>
  <c r="AE59" i="6" s="1"/>
  <c r="AA59" i="6"/>
  <c r="Z60" i="6"/>
  <c r="AA60" i="6"/>
  <c r="Z61" i="6"/>
  <c r="AA61" i="6"/>
  <c r="Z62" i="6"/>
  <c r="AA62" i="6"/>
  <c r="Z63" i="6"/>
  <c r="AB63" i="6" s="1"/>
  <c r="AE63" i="6" s="1"/>
  <c r="AA63" i="6"/>
  <c r="Z64" i="6"/>
  <c r="AA64" i="6"/>
  <c r="Z65" i="6"/>
  <c r="AA65" i="6"/>
  <c r="Z66" i="6"/>
  <c r="AA66" i="6"/>
  <c r="Z67" i="6"/>
  <c r="AB67" i="6" s="1"/>
  <c r="AE67" i="6" s="1"/>
  <c r="AA67" i="6"/>
  <c r="Z68" i="6"/>
  <c r="AA68" i="6"/>
  <c r="Z69" i="6"/>
  <c r="AA69" i="6"/>
  <c r="Z70" i="6"/>
  <c r="AA70" i="6"/>
  <c r="Z71" i="6"/>
  <c r="AB71" i="6" s="1"/>
  <c r="AE71" i="6" s="1"/>
  <c r="AA71" i="6"/>
  <c r="AA48" i="6"/>
  <c r="Z48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20" i="6"/>
  <c r="H5" i="6"/>
  <c r="H6" i="6"/>
  <c r="H7" i="6"/>
  <c r="H8" i="6"/>
  <c r="H9" i="6"/>
  <c r="H10" i="6"/>
  <c r="H11" i="6"/>
  <c r="H12" i="6"/>
  <c r="H13" i="6"/>
  <c r="H14" i="6"/>
  <c r="H15" i="6"/>
  <c r="H4" i="6"/>
  <c r="AA21" i="6"/>
  <c r="AA22" i="6"/>
  <c r="AA23" i="6"/>
  <c r="AA24" i="6"/>
  <c r="AA25" i="6"/>
  <c r="AA26" i="6"/>
  <c r="AA27" i="6"/>
  <c r="AA28" i="6"/>
  <c r="AA29" i="6"/>
  <c r="AA30" i="6"/>
  <c r="AA31" i="6"/>
  <c r="AA32" i="6"/>
  <c r="AA33" i="6"/>
  <c r="AA34" i="6"/>
  <c r="AA35" i="6"/>
  <c r="AA36" i="6"/>
  <c r="AA37" i="6"/>
  <c r="AA38" i="6"/>
  <c r="AA39" i="6"/>
  <c r="AA40" i="6"/>
  <c r="AA41" i="6"/>
  <c r="AA42" i="6"/>
  <c r="AA43" i="6"/>
  <c r="AA20" i="6"/>
  <c r="Z22" i="6"/>
  <c r="Z23" i="6"/>
  <c r="Z24" i="6"/>
  <c r="Z25" i="6"/>
  <c r="Z26" i="6"/>
  <c r="Z27" i="6"/>
  <c r="Z28" i="6"/>
  <c r="Z29" i="6"/>
  <c r="Z30" i="6"/>
  <c r="Z31" i="6"/>
  <c r="Z32" i="6"/>
  <c r="Z33" i="6"/>
  <c r="Z34" i="6"/>
  <c r="Z35" i="6"/>
  <c r="Z36" i="6"/>
  <c r="Z37" i="6"/>
  <c r="Z38" i="6"/>
  <c r="Z39" i="6"/>
  <c r="AB39" i="6" s="1"/>
  <c r="AE39" i="6" s="1"/>
  <c r="Z40" i="6"/>
  <c r="Z41" i="6"/>
  <c r="Z42" i="6"/>
  <c r="Z43" i="6"/>
  <c r="Z20" i="6"/>
  <c r="Z21" i="6"/>
  <c r="Z5" i="6"/>
  <c r="Z6" i="6"/>
  <c r="Z7" i="6"/>
  <c r="Z8" i="6"/>
  <c r="Z9" i="6"/>
  <c r="Z10" i="6"/>
  <c r="Z11" i="6"/>
  <c r="Z12" i="6"/>
  <c r="Z13" i="6"/>
  <c r="Z14" i="6"/>
  <c r="Z15" i="6"/>
  <c r="Z4" i="6"/>
  <c r="AD106" i="6" l="1"/>
  <c r="AC106" i="6"/>
  <c r="AC93" i="6"/>
  <c r="AA105" i="6"/>
  <c r="AD105" i="6" s="1"/>
  <c r="Z105" i="6"/>
  <c r="AC105" i="6" s="1"/>
  <c r="AE93" i="6"/>
  <c r="AF93" i="6" s="1"/>
  <c r="Z74" i="6"/>
  <c r="AD71" i="6"/>
  <c r="AD67" i="6"/>
  <c r="AD63" i="6"/>
  <c r="AA74" i="6"/>
  <c r="AD59" i="6"/>
  <c r="AD55" i="6"/>
  <c r="AB35" i="6"/>
  <c r="AE35" i="6" s="1"/>
  <c r="AB43" i="6"/>
  <c r="AE43" i="6" s="1"/>
  <c r="AA45" i="6"/>
  <c r="AB27" i="6"/>
  <c r="AE27" i="6" s="1"/>
  <c r="AA46" i="6"/>
  <c r="H46" i="6"/>
  <c r="H74" i="6"/>
  <c r="H73" i="6"/>
  <c r="AC54" i="6"/>
  <c r="AC56" i="6"/>
  <c r="AC48" i="6"/>
  <c r="AB68" i="6"/>
  <c r="AE68" i="6" s="1"/>
  <c r="AB64" i="6"/>
  <c r="AE64" i="6" s="1"/>
  <c r="AB60" i="6"/>
  <c r="AE60" i="6" s="1"/>
  <c r="AA73" i="6"/>
  <c r="Z73" i="6"/>
  <c r="AB50" i="6"/>
  <c r="AC71" i="6"/>
  <c r="AC67" i="6"/>
  <c r="AC63" i="6"/>
  <c r="AC59" i="6"/>
  <c r="AC55" i="6"/>
  <c r="Z44" i="6"/>
  <c r="AD43" i="6"/>
  <c r="AD39" i="6"/>
  <c r="AD35" i="6"/>
  <c r="AD27" i="6"/>
  <c r="Z46" i="6"/>
  <c r="AC43" i="6"/>
  <c r="AC39" i="6"/>
  <c r="AC35" i="6"/>
  <c r="AC27" i="6"/>
  <c r="Z45" i="6"/>
  <c r="AB20" i="6"/>
  <c r="AB36" i="6"/>
  <c r="AB28" i="6"/>
  <c r="H45" i="6"/>
  <c r="AB42" i="6"/>
  <c r="AC42" i="6" s="1"/>
  <c r="AB41" i="6"/>
  <c r="AC41" i="6" s="1"/>
  <c r="AB33" i="6"/>
  <c r="AC33" i="6" s="1"/>
  <c r="AB25" i="6"/>
  <c r="AC25" i="6" s="1"/>
  <c r="AB26" i="6"/>
  <c r="AC26" i="6" s="1"/>
  <c r="AB56" i="6"/>
  <c r="AE56" i="6" s="1"/>
  <c r="AB34" i="6"/>
  <c r="AB69" i="6"/>
  <c r="AE69" i="6" s="1"/>
  <c r="AF69" i="6" s="1"/>
  <c r="AB65" i="6"/>
  <c r="AE65" i="6" s="1"/>
  <c r="AB48" i="6"/>
  <c r="AB52" i="6"/>
  <c r="AE52" i="6" s="1"/>
  <c r="AB31" i="6"/>
  <c r="AB23" i="6"/>
  <c r="AC23" i="6" s="1"/>
  <c r="AB38" i="6"/>
  <c r="AB30" i="6"/>
  <c r="AB22" i="6"/>
  <c r="AB70" i="6"/>
  <c r="AB66" i="6"/>
  <c r="AC66" i="6" s="1"/>
  <c r="AB62" i="6"/>
  <c r="AB54" i="6"/>
  <c r="AB58" i="6"/>
  <c r="AB61" i="6"/>
  <c r="AE61" i="6" s="1"/>
  <c r="AF61" i="6" s="1"/>
  <c r="AB57" i="6"/>
  <c r="AE57" i="6" s="1"/>
  <c r="AF57" i="6" s="1"/>
  <c r="AB53" i="6"/>
  <c r="AE53" i="6" s="1"/>
  <c r="AB49" i="6"/>
  <c r="AB51" i="6"/>
  <c r="AE51" i="6" s="1"/>
  <c r="AB40" i="6"/>
  <c r="AB32" i="6"/>
  <c r="AB24" i="6"/>
  <c r="AB29" i="6"/>
  <c r="AC29" i="6" s="1"/>
  <c r="AB21" i="6"/>
  <c r="AC21" i="6" s="1"/>
  <c r="AB37" i="6"/>
  <c r="AA5" i="6"/>
  <c r="AB5" i="6" s="1"/>
  <c r="AE5" i="6" s="1"/>
  <c r="AA6" i="6"/>
  <c r="AB6" i="6" s="1"/>
  <c r="AE6" i="6" s="1"/>
  <c r="AA7" i="6"/>
  <c r="AB7" i="6" s="1"/>
  <c r="AE7" i="6" s="1"/>
  <c r="AA8" i="6"/>
  <c r="AB8" i="6" s="1"/>
  <c r="AE8" i="6" s="1"/>
  <c r="AA9" i="6"/>
  <c r="AB9" i="6" s="1"/>
  <c r="AE9" i="6" s="1"/>
  <c r="AA10" i="6"/>
  <c r="AB10" i="6" s="1"/>
  <c r="AE10" i="6" s="1"/>
  <c r="AA11" i="6"/>
  <c r="AB11" i="6" s="1"/>
  <c r="AE11" i="6" s="1"/>
  <c r="AA12" i="6"/>
  <c r="AB12" i="6" s="1"/>
  <c r="AE12" i="6" s="1"/>
  <c r="AA13" i="6"/>
  <c r="AB13" i="6" s="1"/>
  <c r="AE13" i="6" s="1"/>
  <c r="AA14" i="6"/>
  <c r="AB14" i="6" s="1"/>
  <c r="AE14" i="6" s="1"/>
  <c r="AA15" i="6"/>
  <c r="AB15" i="6" s="1"/>
  <c r="AE15" i="6" s="1"/>
  <c r="AA4" i="6"/>
  <c r="AB4" i="6" s="1"/>
  <c r="AE4" i="6" s="1"/>
  <c r="Z16" i="6"/>
  <c r="R16" i="6"/>
  <c r="AC60" i="6" l="1"/>
  <c r="AD60" i="6"/>
  <c r="AC68" i="6"/>
  <c r="AC64" i="6"/>
  <c r="AF65" i="6"/>
  <c r="AD52" i="6"/>
  <c r="AC53" i="6"/>
  <c r="AD69" i="6"/>
  <c r="AC57" i="6"/>
  <c r="AC61" i="6"/>
  <c r="AE50" i="6"/>
  <c r="AF51" i="6" s="1"/>
  <c r="AD50" i="6"/>
  <c r="AD64" i="6"/>
  <c r="AC50" i="6"/>
  <c r="AC65" i="6"/>
  <c r="AE70" i="6"/>
  <c r="AF71" i="6" s="1"/>
  <c r="AD70" i="6"/>
  <c r="AD65" i="6"/>
  <c r="AC69" i="6"/>
  <c r="AD51" i="6"/>
  <c r="AD68" i="6"/>
  <c r="AD57" i="6"/>
  <c r="AE49" i="6"/>
  <c r="AB74" i="6"/>
  <c r="AE58" i="6"/>
  <c r="AF59" i="6" s="1"/>
  <c r="AD58" i="6"/>
  <c r="AE54" i="6"/>
  <c r="AF55" i="6" s="1"/>
  <c r="AD54" i="6"/>
  <c r="AD73" i="6"/>
  <c r="AD61" i="6"/>
  <c r="AD56" i="6"/>
  <c r="AD53" i="6"/>
  <c r="AE62" i="6"/>
  <c r="AF63" i="6" s="1"/>
  <c r="AD62" i="6"/>
  <c r="AD49" i="6"/>
  <c r="AC51" i="6"/>
  <c r="AC58" i="6"/>
  <c r="AC70" i="6"/>
  <c r="AE66" i="6"/>
  <c r="AF67" i="6" s="1"/>
  <c r="AD66" i="6"/>
  <c r="AE48" i="6"/>
  <c r="AB73" i="6"/>
  <c r="AE73" i="6" s="1"/>
  <c r="AD48" i="6"/>
  <c r="AC52" i="6"/>
  <c r="AC49" i="6"/>
  <c r="AC62" i="6"/>
  <c r="AF53" i="6"/>
  <c r="AE30" i="6"/>
  <c r="AD30" i="6"/>
  <c r="AE28" i="6"/>
  <c r="AD28" i="6"/>
  <c r="AE23" i="6"/>
  <c r="AD23" i="6"/>
  <c r="AE34" i="6"/>
  <c r="AF35" i="6" s="1"/>
  <c r="AD34" i="6"/>
  <c r="AE29" i="6"/>
  <c r="AD29" i="6"/>
  <c r="AE32" i="6"/>
  <c r="AD32" i="6"/>
  <c r="AC32" i="6"/>
  <c r="AE37" i="6"/>
  <c r="AF37" i="6" s="1"/>
  <c r="AD37" i="6"/>
  <c r="AE21" i="6"/>
  <c r="AB46" i="6"/>
  <c r="AD21" i="6"/>
  <c r="AE38" i="6"/>
  <c r="AF39" i="6" s="1"/>
  <c r="AD38" i="6"/>
  <c r="AC37" i="6"/>
  <c r="AC45" i="6"/>
  <c r="AC34" i="6"/>
  <c r="AC30" i="6"/>
  <c r="AE26" i="6"/>
  <c r="AF27" i="6" s="1"/>
  <c r="AD26" i="6"/>
  <c r="AE36" i="6"/>
  <c r="AD36" i="6"/>
  <c r="AE31" i="6"/>
  <c r="AF31" i="6" s="1"/>
  <c r="AD31" i="6"/>
  <c r="AE20" i="6"/>
  <c r="AD20" i="6"/>
  <c r="AB45" i="6"/>
  <c r="AE40" i="6"/>
  <c r="AD40" i="6"/>
  <c r="AC40" i="6"/>
  <c r="AC28" i="6"/>
  <c r="AC38" i="6"/>
  <c r="AE22" i="6"/>
  <c r="AF23" i="6" s="1"/>
  <c r="AD22" i="6"/>
  <c r="AC46" i="6"/>
  <c r="AE24" i="6"/>
  <c r="AD24" i="6"/>
  <c r="AC24" i="6"/>
  <c r="AE25" i="6"/>
  <c r="AF25" i="6" s="1"/>
  <c r="AD25" i="6"/>
  <c r="AC22" i="6"/>
  <c r="AE33" i="6"/>
  <c r="AD33" i="6"/>
  <c r="AE41" i="6"/>
  <c r="AF41" i="6" s="1"/>
  <c r="AD41" i="6"/>
  <c r="AE42" i="6"/>
  <c r="AF43" i="6" s="1"/>
  <c r="AD42" i="6"/>
  <c r="AC20" i="6"/>
  <c r="AC36" i="6"/>
  <c r="AC31" i="6"/>
  <c r="Y104" i="6"/>
  <c r="X104" i="6"/>
  <c r="W104" i="6"/>
  <c r="V104" i="6"/>
  <c r="U104" i="6"/>
  <c r="T104" i="6"/>
  <c r="S104" i="6"/>
  <c r="R104" i="6"/>
  <c r="Q104" i="6"/>
  <c r="P104" i="6"/>
  <c r="O104" i="6"/>
  <c r="N104" i="6"/>
  <c r="M104" i="6"/>
  <c r="L104" i="6"/>
  <c r="K104" i="6"/>
  <c r="J104" i="6"/>
  <c r="I104" i="6"/>
  <c r="Y88" i="6"/>
  <c r="X88" i="6"/>
  <c r="W88" i="6"/>
  <c r="V88" i="6"/>
  <c r="U88" i="6"/>
  <c r="T88" i="6"/>
  <c r="S88" i="6"/>
  <c r="Q88" i="6"/>
  <c r="P88" i="6"/>
  <c r="O88" i="6"/>
  <c r="N88" i="6"/>
  <c r="M88" i="6"/>
  <c r="L88" i="6"/>
  <c r="K88" i="6"/>
  <c r="J88" i="6"/>
  <c r="I88" i="6"/>
  <c r="Y72" i="6"/>
  <c r="X72" i="6"/>
  <c r="W72" i="6"/>
  <c r="V72" i="6"/>
  <c r="U72" i="6"/>
  <c r="T72" i="6"/>
  <c r="S72" i="6"/>
  <c r="R72" i="6"/>
  <c r="M72" i="6"/>
  <c r="L72" i="6"/>
  <c r="K72" i="6"/>
  <c r="J72" i="6"/>
  <c r="I72" i="6"/>
  <c r="Q44" i="6"/>
  <c r="P44" i="6"/>
  <c r="O44" i="6"/>
  <c r="N44" i="6"/>
  <c r="M44" i="6"/>
  <c r="L44" i="6"/>
  <c r="K44" i="6"/>
  <c r="J44" i="6"/>
  <c r="I44" i="6"/>
  <c r="Y16" i="6"/>
  <c r="X16" i="6"/>
  <c r="W16" i="6"/>
  <c r="V16" i="6"/>
  <c r="U16" i="6"/>
  <c r="T16" i="6"/>
  <c r="S16" i="6"/>
  <c r="Q16" i="6"/>
  <c r="P16" i="6"/>
  <c r="O16" i="6"/>
  <c r="N16" i="6"/>
  <c r="M16" i="6"/>
  <c r="L16" i="6"/>
  <c r="K16" i="6"/>
  <c r="J16" i="6"/>
  <c r="I16" i="6"/>
  <c r="AF33" i="6" l="1"/>
  <c r="AF21" i="6"/>
  <c r="AC73" i="6"/>
  <c r="AC74" i="6"/>
  <c r="AD74" i="6"/>
  <c r="AE74" i="6"/>
  <c r="AF74" i="6" s="1"/>
  <c r="AF49" i="6"/>
  <c r="AE45" i="6"/>
  <c r="AD45" i="6"/>
  <c r="AD46" i="6"/>
  <c r="AE46" i="6"/>
  <c r="AF29" i="6"/>
  <c r="AA104" i="6"/>
  <c r="H88" i="6"/>
  <c r="Z104" i="6"/>
  <c r="Z88" i="6"/>
  <c r="AA88" i="6"/>
  <c r="Z72" i="6"/>
  <c r="AA72" i="6"/>
  <c r="AA44" i="6"/>
  <c r="AA16" i="6"/>
  <c r="H44" i="6"/>
  <c r="AB104" i="6"/>
  <c r="AE104" i="6" s="1"/>
  <c r="AB72" i="6"/>
  <c r="AE72" i="6" s="1"/>
  <c r="AB16" i="6"/>
  <c r="AE16" i="6" s="1"/>
  <c r="H72" i="6"/>
  <c r="AB88" i="6"/>
  <c r="AE88" i="6" s="1"/>
  <c r="H16" i="6"/>
  <c r="AB44" i="6"/>
  <c r="AC44" i="6" s="1"/>
  <c r="AC104" i="6" l="1"/>
  <c r="AD104" i="6"/>
  <c r="AC72" i="6"/>
  <c r="AD72" i="6"/>
  <c r="AF46" i="6"/>
  <c r="AE44" i="6"/>
  <c r="AD44" i="6"/>
</calcChain>
</file>

<file path=xl/sharedStrings.xml><?xml version="1.0" encoding="utf-8"?>
<sst xmlns="http://schemas.openxmlformats.org/spreadsheetml/2006/main" count="515" uniqueCount="114">
  <si>
    <t>YR</t>
  </si>
  <si>
    <t>Payer</t>
  </si>
  <si>
    <t>Alzheimer's Flag</t>
  </si>
  <si>
    <t>Dual Flag</t>
  </si>
  <si>
    <t>Age Groups</t>
  </si>
  <si>
    <t>Gender</t>
  </si>
  <si>
    <t>Lost Months</t>
  </si>
  <si>
    <t>Next Year Months</t>
  </si>
  <si>
    <t>Cohort Year</t>
  </si>
  <si>
    <t>Total Payment</t>
  </si>
  <si>
    <t>Payment per Month</t>
  </si>
  <si>
    <t>Disctinct People Counts</t>
  </si>
  <si>
    <t>Lost Patients</t>
  </si>
  <si>
    <t>Inpatient Allowed Amount</t>
  </si>
  <si>
    <t>Outpatient Allowed Amount</t>
  </si>
  <si>
    <t>Physician Allowed Amount</t>
  </si>
  <si>
    <t>Prescription Allowed Amount</t>
  </si>
  <si>
    <t>Outpatient Claim Payment</t>
  </si>
  <si>
    <t>Inpatient Claim Payment</t>
  </si>
  <si>
    <t>Carrier Claim Payment</t>
  </si>
  <si>
    <t>Hospice Claim Payment</t>
  </si>
  <si>
    <t>SNF Claim Payment</t>
  </si>
  <si>
    <t>HHA Claim Payment</t>
  </si>
  <si>
    <t>DME Claim Payment</t>
  </si>
  <si>
    <t>Part D Claim Payment</t>
  </si>
  <si>
    <t>Current Year Months</t>
  </si>
  <si>
    <t>Total</t>
  </si>
  <si>
    <t>Percent Lost from 2016 to 2017</t>
  </si>
  <si>
    <t>% Difference From Control Group</t>
  </si>
  <si>
    <t>Total Medical Payment</t>
  </si>
  <si>
    <t>Total Prescription Drug Payment</t>
  </si>
  <si>
    <t>2016</t>
  </si>
  <si>
    <t>2017</t>
  </si>
  <si>
    <t>35-44</t>
  </si>
  <si>
    <t>N/A</t>
  </si>
  <si>
    <t>45-54</t>
  </si>
  <si>
    <t>55-64</t>
  </si>
  <si>
    <t>Employer-Sponsored Insurance Under 65</t>
  </si>
  <si>
    <t>Fee-for-Service Under 65</t>
  </si>
  <si>
    <t>65-74</t>
  </si>
  <si>
    <t>75-84</t>
  </si>
  <si>
    <t>85 and over</t>
  </si>
  <si>
    <t>Male</t>
  </si>
  <si>
    <t>Female</t>
  </si>
  <si>
    <t>Fee-for-Service 65 and Over</t>
  </si>
  <si>
    <t>Medicare Advantage Under 65</t>
  </si>
  <si>
    <t>Medicare Advantage 65 and Over</t>
  </si>
  <si>
    <t>Total (Control)</t>
  </si>
  <si>
    <t>Total (Alzheimers)</t>
  </si>
  <si>
    <t>% Total Payment on Prescriptions</t>
  </si>
  <si>
    <t>% Total Payment on Medical</t>
  </si>
  <si>
    <t>Description</t>
  </si>
  <si>
    <t>Methods Note</t>
  </si>
  <si>
    <t>For commercially insured and Medicare Advantage population</t>
  </si>
  <si>
    <t>Population inclusion criteria</t>
  </si>
  <si>
    <r>
      <t xml:space="preserve">     </t>
    </r>
    <r>
      <rPr>
        <sz val="11"/>
        <color theme="1"/>
        <rFont val="Calibri"/>
        <family val="2"/>
        <scheme val="minor"/>
      </rPr>
      <t>Valid date of birth and gender</t>
    </r>
  </si>
  <si>
    <r>
      <t xml:space="preserve">     </t>
    </r>
    <r>
      <rPr>
        <sz val="11"/>
        <color theme="1"/>
        <rFont val="Calibri"/>
        <family val="2"/>
        <scheme val="minor"/>
      </rPr>
      <t>At least one of the ICD-10 codes related to Alzheimer's Disease Related Dementia  (for 3 year lookback used crosswalked ICD-9 codes and presence of 1 of any of those codes for the year of interest and 2 years before (CCW methods))</t>
    </r>
  </si>
  <si>
    <r>
      <t xml:space="preserve">     </t>
    </r>
    <r>
      <rPr>
        <sz val="11"/>
        <color theme="1"/>
        <rFont val="Calibri"/>
        <family val="2"/>
        <scheme val="minor"/>
      </rPr>
      <t>At least one month of membership</t>
    </r>
  </si>
  <si>
    <t>Denominator - Total HCCI population (and months) for our Medicare Advantage and commercially insured data</t>
  </si>
  <si>
    <t>Measure Name</t>
  </si>
  <si>
    <t>Values</t>
  </si>
  <si>
    <t>Insurance Status of the individuals</t>
  </si>
  <si>
    <t>Gender as noted by the patient identifier</t>
  </si>
  <si>
    <t>Male or Female</t>
  </si>
  <si>
    <t>Age of beneficiary at the end of the calendar year</t>
  </si>
  <si>
    <t>Categorical age groupings</t>
  </si>
  <si>
    <t>For Medicare Fee-for-Service beneficiaries, whether or not the beneficiary is considered dual eligible (dual eligibility determined by at least 1 month of state buy-in within the calendar year)</t>
  </si>
  <si>
    <t>0 (not dual eligible), 1 (dual eligible), N/A (not applicable to population)</t>
  </si>
  <si>
    <t xml:space="preserve">     No negative spending in any year</t>
  </si>
  <si>
    <t>For Fee-for-Service Population</t>
  </si>
  <si>
    <t xml:space="preserve">    Valid date of birth and gender</t>
  </si>
  <si>
    <t xml:space="preserve">     Part A months equal to part B months</t>
  </si>
  <si>
    <t>Cost Cohort Inclusion Criteria</t>
  </si>
  <si>
    <t xml:space="preserve">     At least one month of membership in both 2016 and 2017</t>
  </si>
  <si>
    <t xml:space="preserve">     Medical coverage equal to prescription drug coverage</t>
  </si>
  <si>
    <t xml:space="preserve">     Dual status (if applicable) from 2016 equal to that of 2017</t>
  </si>
  <si>
    <t xml:space="preserve">     Months of medical coverage equal to months of prescription drug coverage</t>
  </si>
  <si>
    <t>*Number of people meeting population criteria but not cost cohort critiera indicated through 'Lost Months' and 'Lost Patients'</t>
  </si>
  <si>
    <t>ESI (Employer-sponsored insurance), MA (Medicare Advantage), FFS (Fee-for-Service)</t>
  </si>
  <si>
    <t>Base year for population inclusion (always 2016)</t>
  </si>
  <si>
    <t>Year where costs are calculated (always 2017)</t>
  </si>
  <si>
    <t>Numeric</t>
  </si>
  <si>
    <t xml:space="preserve">     Flagged for Alzheimer's in 2016 and 2017</t>
  </si>
  <si>
    <t>Flagged if an individual contains one of the ICD-10 diagnoses</t>
  </si>
  <si>
    <t>0 (Not flagged for Alzheimer's Disease Related Dementia), 1 (flagged for Alzheimer's Disease Related Dementia)</t>
  </si>
  <si>
    <t>Number of Months where individuals did not meet the cost cohort criteria divided by the number of months the individuals met the population inclusion criteria</t>
  </si>
  <si>
    <t>Numeric (Percent)</t>
  </si>
  <si>
    <t>Number of people who met both the population criteria and the cost cohort criteria</t>
  </si>
  <si>
    <t>Number of months where individuals met the population critiera but not the cost cohort criteria</t>
  </si>
  <si>
    <t>Number of months where individuals met both the population critiera and the cost cohort criteria</t>
  </si>
  <si>
    <t>Number of people who met the population criteria but not the cost cohort criteria</t>
  </si>
  <si>
    <t>Number of months in 2017 for individuals that met the population criteria and cost cohort criteria</t>
  </si>
  <si>
    <t>(Commercially insured and Medicare Advantage) Total allowed amount calculated from our inpatient claims data file</t>
  </si>
  <si>
    <t>(Commercially insured and Medicare Advantage) Total allowed amount calculated from our outpatient claims data file</t>
  </si>
  <si>
    <t>(Commercially insured and Medicare Advantage) Total allowed amount calculated from our physician claims data file</t>
  </si>
  <si>
    <t>(Commercially insured and Medicare Advantage) Total allowed amount calculated from our prescription claims data file</t>
  </si>
  <si>
    <t>(Medicare Fee-for-Service) Total allowed amount calculated from the outpatient base claims Medicare file</t>
  </si>
  <si>
    <t>(Medicare Fee-for-Service) Total allowed amount calculated from the inpatient base claims Medicare file</t>
  </si>
  <si>
    <t>(Medicare Fee-for-Service) Total allowed amount calculated from the carrier base claims Medicare file</t>
  </si>
  <si>
    <t>(Medicare Fee-for-Service) Total allowed amount calculated from the hospice base claims Medicare file</t>
  </si>
  <si>
    <t>(Medicare Fee-for-Service) Total allowed amount calculated from the skilled nursing facility base claims Medicare file</t>
  </si>
  <si>
    <t>(Medicare Fee-for-Service) Total allowed amount calculated from the home health base claims Medicare file</t>
  </si>
  <si>
    <t>(Medicare Fee-for-Service) Total allowed amount calculated from the durable medical equipment base claims Medicare file</t>
  </si>
  <si>
    <t>(Medicare Fee-for-Service) Total allowed amount calculated from the Part D prescription base claims Medicare file</t>
  </si>
  <si>
    <t>Total allowed amount of all services related to medical care</t>
  </si>
  <si>
    <t>Total allowed amount of all services related to prescription drugs</t>
  </si>
  <si>
    <t>Total allowed amount of all services related to medical care and prescription drugs</t>
  </si>
  <si>
    <t>Percent of total allowed amount related to medical care</t>
  </si>
  <si>
    <t>Percent of total allowed amount related to prescription drugs</t>
  </si>
  <si>
    <t>Total Payment per Month</t>
  </si>
  <si>
    <t>Total allowed amount divided by the number of months a patient has in 2017 (total payment divided by next year months )</t>
  </si>
  <si>
    <t>((Total Payment for Alzheimer's group)-(Total Payment for Control Group))/(Total payment for control group)</t>
  </si>
  <si>
    <t>Distinct People Counts</t>
  </si>
  <si>
    <t>FINALIZED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</si>
</sst>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1D8E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164" fontId="0" fillId="0" borderId="0" xfId="0" applyNumberFormat="1"/>
    <xf numFmtId="9" fontId="0" fillId="0" borderId="0" xfId="0" applyNumberFormat="1"/>
    <xf numFmtId="0" fontId="1" fillId="0" borderId="0" xfId="0" applyFont="1"/>
    <xf numFmtId="0" fontId="0" fillId="2" borderId="0" xfId="0" applyFill="1"/>
    <xf numFmtId="9" fontId="0" fillId="2" borderId="0" xfId="0" applyNumberFormat="1" applyFill="1"/>
    <xf numFmtId="164" fontId="0" fillId="2" borderId="0" xfId="0" applyNumberFormat="1" applyFill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10" fontId="0" fillId="0" borderId="0" xfId="0" applyNumberFormat="1"/>
    <xf numFmtId="10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0" fontId="0" fillId="2" borderId="0" xfId="0" applyNumberFormat="1" applyFill="1"/>
    <xf numFmtId="0" fontId="0" fillId="0" borderId="0" xfId="0" applyFont="1"/>
    <xf numFmtId="0" fontId="0" fillId="0" borderId="0" xfId="0" applyFont="1" applyAlignment="1">
      <alignment wrapText="1"/>
    </xf>
  </cellXfs>
  <cellStyles count="2">
    <cellStyle name="Normal" xfId="0" builtinId="0"/>
    <cellStyle name="Normal 2" xfId="1" xr:uid="{36572E5E-7EDB-47F8-811C-6B6AC0DE83CC}"/>
  </cellStyles>
  <dxfs count="0"/>
  <tableStyles count="0" defaultTableStyle="TableStyleMedium2" defaultPivotStyle="PivotStyleLight16"/>
  <colors>
    <mruColors>
      <color rgb="FFD1D8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E3B15-8ED2-4E95-93A4-C2DF92418D79}">
  <dimension ref="A1:C61"/>
  <sheetViews>
    <sheetView workbookViewId="0">
      <selection activeCell="A5" sqref="A5"/>
    </sheetView>
  </sheetViews>
  <sheetFormatPr defaultRowHeight="14.4" x14ac:dyDescent="0.3"/>
  <cols>
    <col min="1" max="1" width="16.5546875" customWidth="1"/>
    <col min="2" max="2" width="45.6640625" bestFit="1" customWidth="1"/>
    <col min="3" max="3" width="86.109375" bestFit="1" customWidth="1"/>
  </cols>
  <sheetData>
    <row r="1" spans="1:1" x14ac:dyDescent="0.3">
      <c r="A1" t="s">
        <v>113</v>
      </c>
    </row>
    <row r="3" spans="1:1" x14ac:dyDescent="0.3">
      <c r="A3" s="3" t="s">
        <v>52</v>
      </c>
    </row>
    <row r="4" spans="1:1" x14ac:dyDescent="0.3">
      <c r="A4" s="13" t="s">
        <v>53</v>
      </c>
    </row>
    <row r="5" spans="1:1" x14ac:dyDescent="0.3">
      <c r="A5" s="13" t="s">
        <v>54</v>
      </c>
    </row>
    <row r="6" spans="1:1" x14ac:dyDescent="0.3">
      <c r="A6" s="3" t="s">
        <v>55</v>
      </c>
    </row>
    <row r="7" spans="1:1" x14ac:dyDescent="0.3">
      <c r="A7" s="3" t="s">
        <v>56</v>
      </c>
    </row>
    <row r="8" spans="1:1" x14ac:dyDescent="0.3">
      <c r="A8" s="3" t="s">
        <v>57</v>
      </c>
    </row>
    <row r="9" spans="1:1" x14ac:dyDescent="0.3">
      <c r="A9" s="13" t="s">
        <v>68</v>
      </c>
    </row>
    <row r="10" spans="1:1" ht="15.75" customHeight="1" x14ac:dyDescent="0.3">
      <c r="A10" s="13" t="s">
        <v>58</v>
      </c>
    </row>
    <row r="11" spans="1:1" ht="15.75" customHeight="1" x14ac:dyDescent="0.3">
      <c r="A11" s="13"/>
    </row>
    <row r="12" spans="1:1" ht="15.75" customHeight="1" x14ac:dyDescent="0.3">
      <c r="A12" s="13" t="s">
        <v>69</v>
      </c>
    </row>
    <row r="13" spans="1:1" ht="15.75" customHeight="1" x14ac:dyDescent="0.3">
      <c r="A13" s="13" t="s">
        <v>54</v>
      </c>
    </row>
    <row r="14" spans="1:1" ht="15.75" customHeight="1" x14ac:dyDescent="0.3">
      <c r="A14" s="13" t="s">
        <v>70</v>
      </c>
    </row>
    <row r="15" spans="1:1" ht="15.75" customHeight="1" x14ac:dyDescent="0.3">
      <c r="A15" s="3" t="s">
        <v>56</v>
      </c>
    </row>
    <row r="16" spans="1:1" ht="15.75" customHeight="1" x14ac:dyDescent="0.3">
      <c r="A16" s="3" t="s">
        <v>57</v>
      </c>
    </row>
    <row r="17" spans="1:3" x14ac:dyDescent="0.3">
      <c r="A17" s="13" t="s">
        <v>71</v>
      </c>
    </row>
    <row r="18" spans="1:3" x14ac:dyDescent="0.3">
      <c r="A18" s="13" t="s">
        <v>58</v>
      </c>
      <c r="B18" s="8"/>
      <c r="C18" s="8"/>
    </row>
    <row r="19" spans="1:3" x14ac:dyDescent="0.3">
      <c r="A19" s="13"/>
      <c r="B19" s="8"/>
      <c r="C19" s="8"/>
    </row>
    <row r="20" spans="1:3" x14ac:dyDescent="0.3">
      <c r="A20" s="13" t="s">
        <v>72</v>
      </c>
      <c r="B20" s="8"/>
      <c r="C20" s="8"/>
    </row>
    <row r="21" spans="1:3" x14ac:dyDescent="0.3">
      <c r="A21" s="13" t="s">
        <v>73</v>
      </c>
      <c r="B21" s="8"/>
      <c r="C21" s="8"/>
    </row>
    <row r="22" spans="1:3" x14ac:dyDescent="0.3">
      <c r="A22" s="13" t="s">
        <v>74</v>
      </c>
      <c r="B22" s="8"/>
      <c r="C22" s="8"/>
    </row>
    <row r="23" spans="1:3" x14ac:dyDescent="0.3">
      <c r="A23" s="13" t="s">
        <v>75</v>
      </c>
      <c r="B23" s="8"/>
      <c r="C23" s="8"/>
    </row>
    <row r="24" spans="1:3" x14ac:dyDescent="0.3">
      <c r="A24" s="13" t="s">
        <v>82</v>
      </c>
      <c r="B24" s="8"/>
      <c r="C24" s="8"/>
    </row>
    <row r="25" spans="1:3" x14ac:dyDescent="0.3">
      <c r="A25" s="13" t="s">
        <v>76</v>
      </c>
      <c r="B25" s="8"/>
      <c r="C25" s="8"/>
    </row>
    <row r="26" spans="1:3" x14ac:dyDescent="0.3">
      <c r="A26" s="13" t="s">
        <v>77</v>
      </c>
      <c r="B26" s="8"/>
      <c r="C26" s="8"/>
    </row>
    <row r="27" spans="1:3" x14ac:dyDescent="0.3">
      <c r="A27" s="13"/>
      <c r="B27" s="8"/>
      <c r="C27" s="8"/>
    </row>
    <row r="28" spans="1:3" x14ac:dyDescent="0.3">
      <c r="A28" s="13"/>
      <c r="B28" s="8"/>
      <c r="C28" s="8"/>
    </row>
    <row r="29" spans="1:3" x14ac:dyDescent="0.3">
      <c r="A29" s="7" t="s">
        <v>59</v>
      </c>
      <c r="B29" s="7" t="s">
        <v>51</v>
      </c>
      <c r="C29" s="7" t="s">
        <v>60</v>
      </c>
    </row>
    <row r="30" spans="1:3" x14ac:dyDescent="0.3">
      <c r="A30" s="7" t="s">
        <v>1</v>
      </c>
      <c r="B30" s="8" t="s">
        <v>61</v>
      </c>
      <c r="C30" s="8" t="s">
        <v>78</v>
      </c>
    </row>
    <row r="31" spans="1:3" x14ac:dyDescent="0.3">
      <c r="A31" s="7" t="s">
        <v>0</v>
      </c>
      <c r="B31" s="8" t="s">
        <v>79</v>
      </c>
      <c r="C31" s="8" t="s">
        <v>81</v>
      </c>
    </row>
    <row r="32" spans="1:3" x14ac:dyDescent="0.3">
      <c r="A32" s="7" t="s">
        <v>8</v>
      </c>
      <c r="B32" s="8" t="s">
        <v>80</v>
      </c>
      <c r="C32" s="8" t="s">
        <v>81</v>
      </c>
    </row>
    <row r="33" spans="1:3" x14ac:dyDescent="0.3">
      <c r="A33" s="7" t="s">
        <v>5</v>
      </c>
      <c r="B33" s="8" t="s">
        <v>62</v>
      </c>
      <c r="C33" s="8" t="s">
        <v>63</v>
      </c>
    </row>
    <row r="34" spans="1:3" x14ac:dyDescent="0.3">
      <c r="A34" s="7" t="s">
        <v>4</v>
      </c>
      <c r="B34" s="8" t="s">
        <v>64</v>
      </c>
      <c r="C34" s="8" t="s">
        <v>65</v>
      </c>
    </row>
    <row r="35" spans="1:3" ht="57.6" x14ac:dyDescent="0.3">
      <c r="A35" s="7" t="s">
        <v>3</v>
      </c>
      <c r="B35" s="8" t="s">
        <v>66</v>
      </c>
      <c r="C35" s="8" t="s">
        <v>67</v>
      </c>
    </row>
    <row r="36" spans="1:3" ht="28.8" x14ac:dyDescent="0.3">
      <c r="A36" s="7" t="s">
        <v>2</v>
      </c>
      <c r="B36" s="8" t="s">
        <v>83</v>
      </c>
      <c r="C36" s="8" t="s">
        <v>84</v>
      </c>
    </row>
    <row r="37" spans="1:3" ht="43.2" x14ac:dyDescent="0.3">
      <c r="A37" s="7" t="s">
        <v>27</v>
      </c>
      <c r="B37" s="8" t="s">
        <v>85</v>
      </c>
      <c r="C37" s="8" t="s">
        <v>86</v>
      </c>
    </row>
    <row r="38" spans="1:3" ht="28.8" x14ac:dyDescent="0.3">
      <c r="A38" s="7" t="s">
        <v>11</v>
      </c>
      <c r="B38" s="8" t="s">
        <v>87</v>
      </c>
      <c r="C38" s="8" t="s">
        <v>81</v>
      </c>
    </row>
    <row r="39" spans="1:3" ht="28.8" x14ac:dyDescent="0.3">
      <c r="A39" s="7" t="s">
        <v>25</v>
      </c>
      <c r="B39" s="8" t="s">
        <v>89</v>
      </c>
      <c r="C39" s="8" t="s">
        <v>81</v>
      </c>
    </row>
    <row r="40" spans="1:3" ht="28.8" x14ac:dyDescent="0.3">
      <c r="A40" s="7" t="s">
        <v>12</v>
      </c>
      <c r="B40" s="8" t="s">
        <v>90</v>
      </c>
      <c r="C40" s="8" t="s">
        <v>81</v>
      </c>
    </row>
    <row r="41" spans="1:3" ht="28.8" x14ac:dyDescent="0.3">
      <c r="A41" s="7" t="s">
        <v>6</v>
      </c>
      <c r="B41" s="8" t="s">
        <v>88</v>
      </c>
      <c r="C41" s="8" t="s">
        <v>81</v>
      </c>
    </row>
    <row r="42" spans="1:3" ht="28.8" x14ac:dyDescent="0.3">
      <c r="A42" s="7" t="s">
        <v>7</v>
      </c>
      <c r="B42" s="8" t="s">
        <v>91</v>
      </c>
      <c r="C42" s="8" t="s">
        <v>81</v>
      </c>
    </row>
    <row r="43" spans="1:3" ht="43.2" x14ac:dyDescent="0.3">
      <c r="A43" s="11" t="s">
        <v>13</v>
      </c>
      <c r="B43" s="8" t="s">
        <v>92</v>
      </c>
      <c r="C43" s="8" t="s">
        <v>81</v>
      </c>
    </row>
    <row r="44" spans="1:3" ht="43.2" x14ac:dyDescent="0.3">
      <c r="A44" s="11" t="s">
        <v>14</v>
      </c>
      <c r="B44" s="8" t="s">
        <v>93</v>
      </c>
      <c r="C44" s="8" t="s">
        <v>81</v>
      </c>
    </row>
    <row r="45" spans="1:3" ht="43.2" x14ac:dyDescent="0.3">
      <c r="A45" s="11" t="s">
        <v>15</v>
      </c>
      <c r="B45" s="8" t="s">
        <v>94</v>
      </c>
      <c r="C45" s="8" t="s">
        <v>81</v>
      </c>
    </row>
    <row r="46" spans="1:3" ht="43.2" x14ac:dyDescent="0.3">
      <c r="A46" s="11" t="s">
        <v>16</v>
      </c>
      <c r="B46" s="8" t="s">
        <v>95</v>
      </c>
      <c r="C46" s="8" t="s">
        <v>81</v>
      </c>
    </row>
    <row r="47" spans="1:3" ht="43.2" x14ac:dyDescent="0.3">
      <c r="A47" s="11" t="s">
        <v>17</v>
      </c>
      <c r="B47" s="14" t="s">
        <v>96</v>
      </c>
      <c r="C47" s="8"/>
    </row>
    <row r="48" spans="1:3" ht="43.2" x14ac:dyDescent="0.3">
      <c r="A48" s="11" t="s">
        <v>18</v>
      </c>
      <c r="B48" s="14" t="s">
        <v>97</v>
      </c>
      <c r="C48" s="8"/>
    </row>
    <row r="49" spans="1:3" ht="28.8" x14ac:dyDescent="0.3">
      <c r="A49" s="11" t="s">
        <v>19</v>
      </c>
      <c r="B49" s="14" t="s">
        <v>98</v>
      </c>
      <c r="C49" s="8"/>
    </row>
    <row r="50" spans="1:3" ht="28.8" x14ac:dyDescent="0.3">
      <c r="A50" s="11" t="s">
        <v>20</v>
      </c>
      <c r="B50" s="14" t="s">
        <v>99</v>
      </c>
      <c r="C50" s="8"/>
    </row>
    <row r="51" spans="1:3" ht="43.2" x14ac:dyDescent="0.3">
      <c r="A51" s="11" t="s">
        <v>21</v>
      </c>
      <c r="B51" s="14" t="s">
        <v>100</v>
      </c>
    </row>
    <row r="52" spans="1:3" ht="43.2" x14ac:dyDescent="0.3">
      <c r="A52" s="11" t="s">
        <v>22</v>
      </c>
      <c r="B52" s="14" t="s">
        <v>101</v>
      </c>
    </row>
    <row r="53" spans="1:3" ht="43.2" x14ac:dyDescent="0.3">
      <c r="A53" s="11" t="s">
        <v>23</v>
      </c>
      <c r="B53" s="14" t="s">
        <v>102</v>
      </c>
    </row>
    <row r="54" spans="1:3" ht="43.2" x14ac:dyDescent="0.3">
      <c r="A54" s="11" t="s">
        <v>24</v>
      </c>
      <c r="B54" s="14" t="s">
        <v>103</v>
      </c>
    </row>
    <row r="55" spans="1:3" ht="28.8" x14ac:dyDescent="0.3">
      <c r="A55" s="11" t="s">
        <v>29</v>
      </c>
      <c r="B55" s="14" t="s">
        <v>104</v>
      </c>
    </row>
    <row r="56" spans="1:3" ht="28.8" x14ac:dyDescent="0.3">
      <c r="A56" s="11" t="s">
        <v>30</v>
      </c>
      <c r="B56" s="14" t="s">
        <v>105</v>
      </c>
    </row>
    <row r="57" spans="1:3" ht="28.8" x14ac:dyDescent="0.3">
      <c r="A57" s="11" t="s">
        <v>9</v>
      </c>
      <c r="B57" s="14" t="s">
        <v>106</v>
      </c>
    </row>
    <row r="58" spans="1:3" ht="28.8" x14ac:dyDescent="0.3">
      <c r="A58" s="7" t="s">
        <v>50</v>
      </c>
      <c r="B58" s="14" t="s">
        <v>107</v>
      </c>
    </row>
    <row r="59" spans="1:3" ht="28.8" x14ac:dyDescent="0.3">
      <c r="A59" s="7" t="s">
        <v>49</v>
      </c>
      <c r="B59" s="14" t="s">
        <v>108</v>
      </c>
    </row>
    <row r="60" spans="1:3" ht="43.2" x14ac:dyDescent="0.3">
      <c r="A60" s="11" t="s">
        <v>10</v>
      </c>
      <c r="B60" s="14" t="s">
        <v>110</v>
      </c>
    </row>
    <row r="61" spans="1:3" ht="43.2" x14ac:dyDescent="0.3">
      <c r="A61" s="10" t="s">
        <v>28</v>
      </c>
      <c r="B61" s="14" t="s">
        <v>111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228F3-B877-4722-8C5D-7AFA324DE7BE}">
  <dimension ref="A1:AF106"/>
  <sheetViews>
    <sheetView tabSelected="1" topLeftCell="AB1" workbookViewId="0">
      <pane ySplit="3" topLeftCell="A85" activePane="bottomLeft" state="frozen"/>
      <selection pane="bottomLeft" activeCell="AF101" sqref="AF101"/>
    </sheetView>
  </sheetViews>
  <sheetFormatPr defaultRowHeight="14.4" x14ac:dyDescent="0.3"/>
  <cols>
    <col min="1" max="1" width="14.88671875" customWidth="1"/>
    <col min="2" max="2" width="5" bestFit="1" customWidth="1"/>
    <col min="3" max="3" width="11.33203125" bestFit="1" customWidth="1"/>
    <col min="4" max="4" width="7.6640625" bestFit="1" customWidth="1"/>
    <col min="5" max="5" width="11.33203125" bestFit="1" customWidth="1"/>
    <col min="6" max="6" width="9" bestFit="1" customWidth="1"/>
    <col min="7" max="7" width="17.5546875" bestFit="1" customWidth="1"/>
    <col min="8" max="8" width="16.6640625" bestFit="1" customWidth="1"/>
    <col min="9" max="9" width="15.5546875" customWidth="1"/>
    <col min="10" max="10" width="12.109375" bestFit="1" customWidth="1"/>
    <col min="11" max="11" width="9" bestFit="1" customWidth="1"/>
    <col min="12" max="12" width="10" bestFit="1" customWidth="1"/>
    <col min="13" max="13" width="17.33203125" bestFit="1" customWidth="1"/>
    <col min="14" max="14" width="25" style="1" bestFit="1" customWidth="1"/>
    <col min="15" max="15" width="26.6640625" style="1" bestFit="1" customWidth="1"/>
    <col min="16" max="16" width="25.109375" style="1" bestFit="1" customWidth="1"/>
    <col min="17" max="17" width="27.6640625" style="1" bestFit="1" customWidth="1"/>
    <col min="18" max="18" width="24.88671875" style="1" bestFit="1" customWidth="1"/>
    <col min="19" max="19" width="23.33203125" style="1" bestFit="1" customWidth="1"/>
    <col min="20" max="20" width="21" style="1" bestFit="1" customWidth="1"/>
    <col min="21" max="21" width="22.109375" style="1" bestFit="1" customWidth="1"/>
    <col min="22" max="22" width="18.44140625" style="1" bestFit="1" customWidth="1"/>
    <col min="23" max="23" width="18.88671875" style="1" bestFit="1" customWidth="1"/>
    <col min="24" max="24" width="19.109375" style="1" bestFit="1" customWidth="1"/>
    <col min="25" max="25" width="20.33203125" style="1" bestFit="1" customWidth="1"/>
    <col min="26" max="26" width="22.5546875" style="1" customWidth="1"/>
    <col min="27" max="27" width="17" style="1" customWidth="1"/>
    <col min="28" max="28" width="18.5546875" style="1" bestFit="1" customWidth="1"/>
    <col min="29" max="30" width="16.6640625" bestFit="1" customWidth="1"/>
    <col min="31" max="31" width="19" style="1" bestFit="1" customWidth="1"/>
    <col min="32" max="32" width="18.33203125" style="9" customWidth="1"/>
  </cols>
  <sheetData>
    <row r="1" spans="1:32" x14ac:dyDescent="0.3">
      <c r="A1" t="s">
        <v>113</v>
      </c>
    </row>
    <row r="3" spans="1:32" s="8" customFormat="1" ht="30.75" customHeight="1" x14ac:dyDescent="0.3">
      <c r="A3" s="7" t="s">
        <v>1</v>
      </c>
      <c r="B3" s="7" t="s">
        <v>0</v>
      </c>
      <c r="C3" s="7" t="s">
        <v>8</v>
      </c>
      <c r="D3" s="7" t="s">
        <v>5</v>
      </c>
      <c r="E3" s="7" t="s">
        <v>4</v>
      </c>
      <c r="F3" s="7" t="s">
        <v>3</v>
      </c>
      <c r="G3" s="7" t="s">
        <v>2</v>
      </c>
      <c r="H3" s="7" t="s">
        <v>27</v>
      </c>
      <c r="I3" s="7" t="s">
        <v>112</v>
      </c>
      <c r="J3" s="7" t="s">
        <v>25</v>
      </c>
      <c r="K3" s="7" t="s">
        <v>12</v>
      </c>
      <c r="L3" s="7" t="s">
        <v>6</v>
      </c>
      <c r="M3" s="7" t="s">
        <v>7</v>
      </c>
      <c r="N3" s="11" t="s">
        <v>13</v>
      </c>
      <c r="O3" s="11" t="s">
        <v>14</v>
      </c>
      <c r="P3" s="11" t="s">
        <v>15</v>
      </c>
      <c r="Q3" s="11" t="s">
        <v>16</v>
      </c>
      <c r="R3" s="11" t="s">
        <v>17</v>
      </c>
      <c r="S3" s="11" t="s">
        <v>18</v>
      </c>
      <c r="T3" s="11" t="s">
        <v>19</v>
      </c>
      <c r="U3" s="11" t="s">
        <v>20</v>
      </c>
      <c r="V3" s="11" t="s">
        <v>21</v>
      </c>
      <c r="W3" s="11" t="s">
        <v>22</v>
      </c>
      <c r="X3" s="11" t="s">
        <v>23</v>
      </c>
      <c r="Y3" s="11" t="s">
        <v>24</v>
      </c>
      <c r="Z3" s="11" t="s">
        <v>29</v>
      </c>
      <c r="AA3" s="11" t="s">
        <v>30</v>
      </c>
      <c r="AB3" s="11" t="s">
        <v>9</v>
      </c>
      <c r="AC3" s="7" t="s">
        <v>50</v>
      </c>
      <c r="AD3" s="7" t="s">
        <v>49</v>
      </c>
      <c r="AE3" s="11" t="s">
        <v>109</v>
      </c>
      <c r="AF3" s="10" t="s">
        <v>28</v>
      </c>
    </row>
    <row r="4" spans="1:32" x14ac:dyDescent="0.3">
      <c r="A4" t="s">
        <v>37</v>
      </c>
      <c r="B4" t="s">
        <v>31</v>
      </c>
      <c r="C4" t="s">
        <v>32</v>
      </c>
      <c r="D4" t="s">
        <v>42</v>
      </c>
      <c r="E4" t="s">
        <v>33</v>
      </c>
      <c r="F4" t="s">
        <v>34</v>
      </c>
      <c r="G4">
        <v>0</v>
      </c>
      <c r="H4" s="2">
        <f t="shared" ref="H4:H15" si="0">L4/(J4+L4)</f>
        <v>0.55827093326432864</v>
      </c>
      <c r="I4">
        <v>1557746</v>
      </c>
      <c r="J4">
        <v>15650217</v>
      </c>
      <c r="K4">
        <v>2241818</v>
      </c>
      <c r="L4">
        <v>19779231</v>
      </c>
      <c r="M4">
        <v>16065875</v>
      </c>
      <c r="N4" s="1">
        <v>818142899.23000002</v>
      </c>
      <c r="O4" s="1">
        <v>1468862805.2</v>
      </c>
      <c r="P4" s="1">
        <v>1619171347.4100001</v>
      </c>
      <c r="Q4" s="1">
        <v>1324667640.1800001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f>X4+W4+V4+U4+T4+S4+R4+P4+O4+N4</f>
        <v>3906177051.8400002</v>
      </c>
      <c r="AA4" s="1">
        <f>Y4+Q4</f>
        <v>1324667640.1800001</v>
      </c>
      <c r="AB4" s="1">
        <f>Z4+AA4</f>
        <v>5230844692.0200005</v>
      </c>
      <c r="AC4" s="2">
        <f>Z4/AB4</f>
        <v>0.74675836921695105</v>
      </c>
      <c r="AD4" s="2">
        <f>AA4/AB4</f>
        <v>0.2532416307830489</v>
      </c>
      <c r="AE4" s="1">
        <f>AB4/M4</f>
        <v>325.58728933344747</v>
      </c>
    </row>
    <row r="5" spans="1:32" x14ac:dyDescent="0.3">
      <c r="A5" s="4" t="s">
        <v>37</v>
      </c>
      <c r="B5" s="4" t="s">
        <v>31</v>
      </c>
      <c r="C5" s="4" t="s">
        <v>32</v>
      </c>
      <c r="D5" s="4" t="s">
        <v>42</v>
      </c>
      <c r="E5" s="4" t="s">
        <v>33</v>
      </c>
      <c r="F5" s="4" t="s">
        <v>34</v>
      </c>
      <c r="G5" s="4">
        <v>1</v>
      </c>
      <c r="H5" s="5">
        <f t="shared" si="0"/>
        <v>0.95348319608279541</v>
      </c>
      <c r="I5" s="4">
        <v>20</v>
      </c>
      <c r="J5" s="4">
        <v>209</v>
      </c>
      <c r="K5" s="4">
        <v>412</v>
      </c>
      <c r="L5" s="4">
        <v>4284</v>
      </c>
      <c r="M5" s="4">
        <v>209</v>
      </c>
      <c r="N5" s="6">
        <v>107300.63</v>
      </c>
      <c r="O5" s="6">
        <v>108056.34</v>
      </c>
      <c r="P5" s="6">
        <v>121382.96</v>
      </c>
      <c r="Q5" s="6">
        <v>205352.1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f t="shared" ref="Z5:Z15" si="1">X5+W5+V5+U5+T5+S5+R5+P5+O5+N5</f>
        <v>336739.93</v>
      </c>
      <c r="AA5" s="6">
        <f t="shared" ref="AA5:AA15" si="2">Y5+Q5</f>
        <v>205352.1</v>
      </c>
      <c r="AB5" s="6">
        <f t="shared" ref="AB5:AB15" si="3">Z5+AA5</f>
        <v>542092.03</v>
      </c>
      <c r="AC5" s="5">
        <f t="shared" ref="AC5:AC68" si="4">Z5/AB5</f>
        <v>0.62118590823037922</v>
      </c>
      <c r="AD5" s="5">
        <f t="shared" ref="AD5:AD68" si="5">AA5/AB5</f>
        <v>0.37881409176962072</v>
      </c>
      <c r="AE5" s="6">
        <f t="shared" ref="AE5:AE15" si="6">AB5/M5</f>
        <v>2593.7417703349283</v>
      </c>
      <c r="AF5" s="12">
        <f>(AE5-AE4)/AE4</f>
        <v>6.9663483658865113</v>
      </c>
    </row>
    <row r="6" spans="1:32" x14ac:dyDescent="0.3">
      <c r="A6" t="s">
        <v>37</v>
      </c>
      <c r="B6" t="s">
        <v>31</v>
      </c>
      <c r="C6" t="s">
        <v>32</v>
      </c>
      <c r="D6" t="s">
        <v>42</v>
      </c>
      <c r="E6" t="s">
        <v>35</v>
      </c>
      <c r="F6" t="s">
        <v>34</v>
      </c>
      <c r="G6">
        <v>0</v>
      </c>
      <c r="H6" s="2">
        <f t="shared" si="0"/>
        <v>0.56168676783816829</v>
      </c>
      <c r="I6">
        <v>1595735</v>
      </c>
      <c r="J6">
        <v>16422487</v>
      </c>
      <c r="K6">
        <v>2281419</v>
      </c>
      <c r="L6">
        <v>21044981</v>
      </c>
      <c r="M6">
        <v>16715394</v>
      </c>
      <c r="N6" s="1">
        <v>1729929557.79</v>
      </c>
      <c r="O6" s="1">
        <v>2489240426.4000001</v>
      </c>
      <c r="P6" s="1">
        <v>2460387065.4499998</v>
      </c>
      <c r="Q6" s="1">
        <v>2204424184.75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f t="shared" si="1"/>
        <v>6679557049.6400003</v>
      </c>
      <c r="AA6" s="1">
        <f t="shared" si="2"/>
        <v>2204424184.75</v>
      </c>
      <c r="AB6" s="1">
        <f t="shared" si="3"/>
        <v>8883981234.3899994</v>
      </c>
      <c r="AC6" s="2">
        <f t="shared" si="4"/>
        <v>0.75186528127539864</v>
      </c>
      <c r="AD6" s="2">
        <f t="shared" si="5"/>
        <v>0.24813471872460144</v>
      </c>
      <c r="AE6" s="1">
        <f t="shared" si="6"/>
        <v>531.48500324850249</v>
      </c>
    </row>
    <row r="7" spans="1:32" x14ac:dyDescent="0.3">
      <c r="A7" s="4" t="s">
        <v>37</v>
      </c>
      <c r="B7" s="4" t="s">
        <v>31</v>
      </c>
      <c r="C7" s="4" t="s">
        <v>32</v>
      </c>
      <c r="D7" s="4" t="s">
        <v>42</v>
      </c>
      <c r="E7" s="4" t="s">
        <v>35</v>
      </c>
      <c r="F7" s="4" t="s">
        <v>34</v>
      </c>
      <c r="G7" s="4">
        <v>1</v>
      </c>
      <c r="H7" s="5">
        <f t="shared" si="0"/>
        <v>0.87344150298889833</v>
      </c>
      <c r="I7" s="4">
        <v>130</v>
      </c>
      <c r="J7" s="4">
        <v>1482</v>
      </c>
      <c r="K7" s="4">
        <v>945</v>
      </c>
      <c r="L7" s="4">
        <v>10228</v>
      </c>
      <c r="M7" s="4">
        <v>1385</v>
      </c>
      <c r="N7" s="6">
        <v>1033283.51</v>
      </c>
      <c r="O7" s="6">
        <v>1087309.06</v>
      </c>
      <c r="P7" s="6">
        <v>1032100.58</v>
      </c>
      <c r="Q7" s="6">
        <v>1123657.1399999999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f t="shared" si="1"/>
        <v>3152693.1500000004</v>
      </c>
      <c r="AA7" s="6">
        <f t="shared" si="2"/>
        <v>1123657.1399999999</v>
      </c>
      <c r="AB7" s="6">
        <f t="shared" si="3"/>
        <v>4276350.29</v>
      </c>
      <c r="AC7" s="5">
        <f t="shared" si="4"/>
        <v>0.73723921947469839</v>
      </c>
      <c r="AD7" s="5">
        <f t="shared" si="5"/>
        <v>0.26276078052530161</v>
      </c>
      <c r="AE7" s="6">
        <f t="shared" si="6"/>
        <v>3087.6175379061374</v>
      </c>
      <c r="AF7" s="12">
        <f t="shared" ref="AF7:AF18" si="7">(AE7-AE6)/AE6</f>
        <v>4.8094161058811347</v>
      </c>
    </row>
    <row r="8" spans="1:32" x14ac:dyDescent="0.3">
      <c r="A8" t="s">
        <v>37</v>
      </c>
      <c r="B8" t="s">
        <v>31</v>
      </c>
      <c r="C8" t="s">
        <v>32</v>
      </c>
      <c r="D8" t="s">
        <v>42</v>
      </c>
      <c r="E8" t="s">
        <v>36</v>
      </c>
      <c r="F8" t="s">
        <v>34</v>
      </c>
      <c r="G8">
        <v>0</v>
      </c>
      <c r="H8" s="2">
        <f t="shared" si="0"/>
        <v>0.57835256309228344</v>
      </c>
      <c r="I8">
        <v>1340959</v>
      </c>
      <c r="J8">
        <v>14200831</v>
      </c>
      <c r="K8">
        <v>2047867</v>
      </c>
      <c r="L8">
        <v>19478565</v>
      </c>
      <c r="M8">
        <v>14079705</v>
      </c>
      <c r="N8" s="1">
        <v>2868566568.6999998</v>
      </c>
      <c r="O8" s="1">
        <v>3379080932.23</v>
      </c>
      <c r="P8" s="1">
        <v>3178491076.5300002</v>
      </c>
      <c r="Q8" s="1">
        <v>2728671461.8600001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f t="shared" si="1"/>
        <v>9426138577.4599991</v>
      </c>
      <c r="AA8" s="1">
        <f t="shared" si="2"/>
        <v>2728671461.8600001</v>
      </c>
      <c r="AB8" s="1">
        <f t="shared" si="3"/>
        <v>12154810039.32</v>
      </c>
      <c r="AC8" s="2">
        <f t="shared" si="4"/>
        <v>0.77550686082029008</v>
      </c>
      <c r="AD8" s="2">
        <f t="shared" si="5"/>
        <v>0.22449313917970992</v>
      </c>
      <c r="AE8" s="1">
        <f t="shared" si="6"/>
        <v>863.28584578441098</v>
      </c>
    </row>
    <row r="9" spans="1:32" x14ac:dyDescent="0.3">
      <c r="A9" s="4" t="s">
        <v>37</v>
      </c>
      <c r="B9" s="4" t="s">
        <v>31</v>
      </c>
      <c r="C9" s="4" t="s">
        <v>32</v>
      </c>
      <c r="D9" s="4" t="s">
        <v>42</v>
      </c>
      <c r="E9" s="4" t="s">
        <v>36</v>
      </c>
      <c r="F9" s="4" t="s">
        <v>34</v>
      </c>
      <c r="G9" s="4">
        <v>1</v>
      </c>
      <c r="H9" s="5">
        <f t="shared" si="0"/>
        <v>0.82745765081436262</v>
      </c>
      <c r="I9" s="4">
        <v>655</v>
      </c>
      <c r="J9" s="4">
        <v>7405</v>
      </c>
      <c r="K9" s="4">
        <v>3297</v>
      </c>
      <c r="L9" s="4">
        <v>35512</v>
      </c>
      <c r="M9" s="4">
        <v>6867</v>
      </c>
      <c r="N9" s="6">
        <v>6246707.9400000004</v>
      </c>
      <c r="O9" s="6">
        <v>3088020.22</v>
      </c>
      <c r="P9" s="6">
        <v>3683427.44</v>
      </c>
      <c r="Q9" s="6">
        <v>2811224.04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f t="shared" si="1"/>
        <v>13018155.600000001</v>
      </c>
      <c r="AA9" s="6">
        <f t="shared" si="2"/>
        <v>2811224.04</v>
      </c>
      <c r="AB9" s="6">
        <f t="shared" si="3"/>
        <v>15829379.640000001</v>
      </c>
      <c r="AC9" s="5">
        <f t="shared" si="4"/>
        <v>0.82240466121008393</v>
      </c>
      <c r="AD9" s="5">
        <f t="shared" si="5"/>
        <v>0.1775953387899161</v>
      </c>
      <c r="AE9" s="6">
        <f t="shared" si="6"/>
        <v>2305.1375622542596</v>
      </c>
      <c r="AF9" s="12">
        <f t="shared" si="7"/>
        <v>1.670190381911953</v>
      </c>
    </row>
    <row r="10" spans="1:32" x14ac:dyDescent="0.3">
      <c r="A10" t="s">
        <v>37</v>
      </c>
      <c r="B10" t="s">
        <v>31</v>
      </c>
      <c r="C10" t="s">
        <v>32</v>
      </c>
      <c r="D10" t="s">
        <v>43</v>
      </c>
      <c r="E10" t="s">
        <v>33</v>
      </c>
      <c r="F10" t="s">
        <v>34</v>
      </c>
      <c r="G10">
        <v>0</v>
      </c>
      <c r="H10" s="2">
        <f t="shared" si="0"/>
        <v>0.58206232230476518</v>
      </c>
      <c r="I10">
        <v>1521019</v>
      </c>
      <c r="J10">
        <v>15453613</v>
      </c>
      <c r="K10">
        <v>2403041</v>
      </c>
      <c r="L10">
        <v>21522266</v>
      </c>
      <c r="M10">
        <v>15752197</v>
      </c>
      <c r="N10" s="1">
        <v>1237601650.02</v>
      </c>
      <c r="O10" s="1">
        <v>2514906231.0100002</v>
      </c>
      <c r="P10" s="1">
        <v>3015866333.5100002</v>
      </c>
      <c r="Q10" s="1">
        <v>1582448249.9100001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f t="shared" si="1"/>
        <v>6768374214.5400009</v>
      </c>
      <c r="AA10" s="1">
        <f t="shared" si="2"/>
        <v>1582448249.9100001</v>
      </c>
      <c r="AB10" s="1">
        <f t="shared" si="3"/>
        <v>8350822464.4500008</v>
      </c>
      <c r="AC10" s="2">
        <f t="shared" si="4"/>
        <v>0.81050390465770461</v>
      </c>
      <c r="AD10" s="2">
        <f t="shared" si="5"/>
        <v>0.18949609534229547</v>
      </c>
      <c r="AE10" s="1">
        <f t="shared" si="6"/>
        <v>530.13700021971545</v>
      </c>
    </row>
    <row r="11" spans="1:32" x14ac:dyDescent="0.3">
      <c r="A11" s="4" t="s">
        <v>37</v>
      </c>
      <c r="B11" s="4" t="s">
        <v>31</v>
      </c>
      <c r="C11" s="4" t="s">
        <v>32</v>
      </c>
      <c r="D11" s="4" t="s">
        <v>43</v>
      </c>
      <c r="E11" s="4" t="s">
        <v>33</v>
      </c>
      <c r="F11" s="4" t="s">
        <v>34</v>
      </c>
      <c r="G11" s="4">
        <v>1</v>
      </c>
      <c r="H11" s="5">
        <f t="shared" si="0"/>
        <v>0.9335752162991906</v>
      </c>
      <c r="I11" s="4">
        <v>43</v>
      </c>
      <c r="J11" s="4">
        <v>476</v>
      </c>
      <c r="K11" s="4">
        <v>617</v>
      </c>
      <c r="L11" s="4">
        <v>6690</v>
      </c>
      <c r="M11" s="4">
        <v>449</v>
      </c>
      <c r="N11" s="6">
        <v>393082.8</v>
      </c>
      <c r="O11" s="6">
        <v>236288.92</v>
      </c>
      <c r="P11" s="6">
        <v>456333.53</v>
      </c>
      <c r="Q11" s="6">
        <v>369582.77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f t="shared" si="1"/>
        <v>1085705.25</v>
      </c>
      <c r="AA11" s="6">
        <f t="shared" si="2"/>
        <v>369582.77</v>
      </c>
      <c r="AB11" s="6">
        <f t="shared" si="3"/>
        <v>1455288.02</v>
      </c>
      <c r="AC11" s="5">
        <f t="shared" si="4"/>
        <v>0.7460414949337657</v>
      </c>
      <c r="AD11" s="5">
        <f t="shared" si="5"/>
        <v>0.25395850506623424</v>
      </c>
      <c r="AE11" s="6">
        <f t="shared" si="6"/>
        <v>3241.1759910913142</v>
      </c>
      <c r="AF11" s="12">
        <f t="shared" si="7"/>
        <v>5.1138460242314867</v>
      </c>
    </row>
    <row r="12" spans="1:32" x14ac:dyDescent="0.3">
      <c r="A12" t="s">
        <v>37</v>
      </c>
      <c r="B12" t="s">
        <v>31</v>
      </c>
      <c r="C12" t="s">
        <v>32</v>
      </c>
      <c r="D12" t="s">
        <v>43</v>
      </c>
      <c r="E12" t="s">
        <v>35</v>
      </c>
      <c r="F12" t="s">
        <v>34</v>
      </c>
      <c r="G12">
        <v>0</v>
      </c>
      <c r="H12" s="2">
        <f t="shared" si="0"/>
        <v>0.58270189860421007</v>
      </c>
      <c r="I12">
        <v>1600101</v>
      </c>
      <c r="J12">
        <v>16643313</v>
      </c>
      <c r="K12">
        <v>2500452</v>
      </c>
      <c r="L12">
        <v>23240197</v>
      </c>
      <c r="M12">
        <v>16822683</v>
      </c>
      <c r="N12" s="1">
        <v>1521574769.76</v>
      </c>
      <c r="O12" s="1">
        <v>3455963045.6900001</v>
      </c>
      <c r="P12" s="1">
        <v>3620583318.02</v>
      </c>
      <c r="Q12" s="1">
        <v>2381110566.75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f t="shared" si="1"/>
        <v>8598121133.4699993</v>
      </c>
      <c r="AA12" s="1">
        <f t="shared" si="2"/>
        <v>2381110566.75</v>
      </c>
      <c r="AB12" s="1">
        <f t="shared" si="3"/>
        <v>10979231700.219999</v>
      </c>
      <c r="AC12" s="2">
        <f t="shared" si="4"/>
        <v>0.78312593888493243</v>
      </c>
      <c r="AD12" s="2">
        <f t="shared" si="5"/>
        <v>0.21687406111506763</v>
      </c>
      <c r="AE12" s="1">
        <f t="shared" si="6"/>
        <v>652.64450980976096</v>
      </c>
    </row>
    <row r="13" spans="1:32" x14ac:dyDescent="0.3">
      <c r="A13" s="4" t="s">
        <v>37</v>
      </c>
      <c r="B13" s="4" t="s">
        <v>31</v>
      </c>
      <c r="C13" s="4" t="s">
        <v>32</v>
      </c>
      <c r="D13" s="4" t="s">
        <v>43</v>
      </c>
      <c r="E13" s="4" t="s">
        <v>35</v>
      </c>
      <c r="F13" s="4" t="s">
        <v>34</v>
      </c>
      <c r="G13" s="4">
        <v>1</v>
      </c>
      <c r="H13" s="5">
        <f t="shared" si="0"/>
        <v>0.9045728038507822</v>
      </c>
      <c r="I13" s="4">
        <v>143</v>
      </c>
      <c r="J13" s="4">
        <v>1586</v>
      </c>
      <c r="K13" s="4">
        <v>1367</v>
      </c>
      <c r="L13" s="4">
        <v>15034</v>
      </c>
      <c r="M13" s="4">
        <v>1518</v>
      </c>
      <c r="N13" s="6">
        <v>1001431.24</v>
      </c>
      <c r="O13" s="6">
        <v>2183997.7599999998</v>
      </c>
      <c r="P13" s="6">
        <v>1059423.04</v>
      </c>
      <c r="Q13" s="6">
        <v>883124.54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f t="shared" si="1"/>
        <v>4244852.04</v>
      </c>
      <c r="AA13" s="6">
        <f t="shared" si="2"/>
        <v>883124.54</v>
      </c>
      <c r="AB13" s="6">
        <f t="shared" si="3"/>
        <v>5127976.58</v>
      </c>
      <c r="AC13" s="5">
        <f t="shared" si="4"/>
        <v>0.82778303952394416</v>
      </c>
      <c r="AD13" s="5">
        <f t="shared" si="5"/>
        <v>0.17221696047605584</v>
      </c>
      <c r="AE13" s="6">
        <f t="shared" si="6"/>
        <v>3378.1136890645585</v>
      </c>
      <c r="AF13" s="12">
        <f t="shared" si="7"/>
        <v>4.1760393878885811</v>
      </c>
    </row>
    <row r="14" spans="1:32" x14ac:dyDescent="0.3">
      <c r="A14" t="s">
        <v>37</v>
      </c>
      <c r="B14" t="s">
        <v>31</v>
      </c>
      <c r="C14" t="s">
        <v>32</v>
      </c>
      <c r="D14" t="s">
        <v>43</v>
      </c>
      <c r="E14" t="s">
        <v>36</v>
      </c>
      <c r="F14" t="s">
        <v>34</v>
      </c>
      <c r="G14">
        <v>0</v>
      </c>
      <c r="H14" s="2">
        <f t="shared" si="0"/>
        <v>0.60291579170324816</v>
      </c>
      <c r="I14">
        <v>1369312</v>
      </c>
      <c r="J14">
        <v>14682897</v>
      </c>
      <c r="K14">
        <v>2332405</v>
      </c>
      <c r="L14">
        <v>22293887</v>
      </c>
      <c r="M14">
        <v>14382986</v>
      </c>
      <c r="N14" s="1">
        <v>2167627140.54</v>
      </c>
      <c r="O14" s="1">
        <v>3540789120.2399998</v>
      </c>
      <c r="P14" s="1">
        <v>3691522504.9499998</v>
      </c>
      <c r="Q14" s="1">
        <v>2739937686.9899998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f t="shared" si="1"/>
        <v>9399938765.7299995</v>
      </c>
      <c r="AA14" s="1">
        <f t="shared" si="2"/>
        <v>2739937686.9899998</v>
      </c>
      <c r="AB14" s="1">
        <f t="shared" si="3"/>
        <v>12139876452.719999</v>
      </c>
      <c r="AC14" s="2">
        <f t="shared" si="4"/>
        <v>0.77430267122890672</v>
      </c>
      <c r="AD14" s="2">
        <f t="shared" si="5"/>
        <v>0.2256973287710933</v>
      </c>
      <c r="AE14" s="1">
        <f t="shared" si="6"/>
        <v>844.04423759572592</v>
      </c>
    </row>
    <row r="15" spans="1:32" x14ac:dyDescent="0.3">
      <c r="A15" s="4" t="s">
        <v>37</v>
      </c>
      <c r="B15" s="4" t="s">
        <v>31</v>
      </c>
      <c r="C15" s="4" t="s">
        <v>32</v>
      </c>
      <c r="D15" s="4" t="s">
        <v>43</v>
      </c>
      <c r="E15" s="4" t="s">
        <v>36</v>
      </c>
      <c r="F15" s="4" t="s">
        <v>34</v>
      </c>
      <c r="G15" s="4">
        <v>1</v>
      </c>
      <c r="H15" s="5">
        <f t="shared" si="0"/>
        <v>0.82914892683140939</v>
      </c>
      <c r="I15" s="4">
        <v>684</v>
      </c>
      <c r="J15" s="4">
        <v>7785</v>
      </c>
      <c r="K15" s="4">
        <v>3457</v>
      </c>
      <c r="L15" s="4">
        <v>37781</v>
      </c>
      <c r="M15" s="4">
        <v>7278</v>
      </c>
      <c r="N15" s="6">
        <v>6371007.1299999999</v>
      </c>
      <c r="O15" s="6">
        <v>3250006.35</v>
      </c>
      <c r="P15" s="6">
        <v>4312957.4800000004</v>
      </c>
      <c r="Q15" s="6">
        <v>2725235.63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f t="shared" si="1"/>
        <v>13933970.960000001</v>
      </c>
      <c r="AA15" s="6">
        <f t="shared" si="2"/>
        <v>2725235.63</v>
      </c>
      <c r="AB15" s="6">
        <f t="shared" si="3"/>
        <v>16659206.59</v>
      </c>
      <c r="AC15" s="5">
        <f t="shared" si="4"/>
        <v>0.83641263974504809</v>
      </c>
      <c r="AD15" s="5">
        <f t="shared" si="5"/>
        <v>0.16358736025495196</v>
      </c>
      <c r="AE15" s="6">
        <f t="shared" si="6"/>
        <v>2288.9813946139047</v>
      </c>
      <c r="AF15" s="12">
        <f t="shared" si="7"/>
        <v>1.7119211205494471</v>
      </c>
    </row>
    <row r="16" spans="1:32" x14ac:dyDescent="0.3">
      <c r="G16" s="3" t="s">
        <v>26</v>
      </c>
      <c r="H16" s="2">
        <f t="shared" ref="H16:H18" si="8">L16/(J16+L16)</f>
        <v>0.57798178503415132</v>
      </c>
      <c r="I16">
        <f t="shared" ref="I16:Z16" si="9">SUM(I4:I15)</f>
        <v>8986547</v>
      </c>
      <c r="J16">
        <f t="shared" si="9"/>
        <v>93072301</v>
      </c>
      <c r="K16">
        <f t="shared" si="9"/>
        <v>13817097</v>
      </c>
      <c r="L16">
        <f t="shared" si="9"/>
        <v>127468656</v>
      </c>
      <c r="M16">
        <f t="shared" si="9"/>
        <v>93836546</v>
      </c>
      <c r="N16" s="1">
        <f t="shared" si="9"/>
        <v>10358595399.289999</v>
      </c>
      <c r="O16" s="1">
        <f t="shared" si="9"/>
        <v>16858796239.42</v>
      </c>
      <c r="P16" s="1">
        <f t="shared" si="9"/>
        <v>17596687270.900002</v>
      </c>
      <c r="Q16" s="1">
        <f t="shared" si="9"/>
        <v>12969377966.66</v>
      </c>
      <c r="R16" s="1">
        <f t="shared" si="9"/>
        <v>0</v>
      </c>
      <c r="S16" s="1">
        <f t="shared" si="9"/>
        <v>0</v>
      </c>
      <c r="T16" s="1">
        <f t="shared" si="9"/>
        <v>0</v>
      </c>
      <c r="U16" s="1">
        <f t="shared" si="9"/>
        <v>0</v>
      </c>
      <c r="V16" s="1">
        <f t="shared" si="9"/>
        <v>0</v>
      </c>
      <c r="W16" s="1">
        <f t="shared" si="9"/>
        <v>0</v>
      </c>
      <c r="X16" s="1">
        <f t="shared" si="9"/>
        <v>0</v>
      </c>
      <c r="Y16" s="1">
        <f t="shared" si="9"/>
        <v>0</v>
      </c>
      <c r="Z16" s="1">
        <f t="shared" si="9"/>
        <v>44814078909.609993</v>
      </c>
      <c r="AA16" s="1">
        <f t="shared" ref="AA16:AA72" si="10">Y16+Q16</f>
        <v>12969377966.66</v>
      </c>
      <c r="AB16" s="1">
        <f t="shared" ref="AB16" si="11">Y16+X16+W16+V16+U16+T16+S16+R16+Q16+P16+O16+N16</f>
        <v>57783456876.270004</v>
      </c>
      <c r="AC16" s="2">
        <f t="shared" si="4"/>
        <v>0.77555205818802164</v>
      </c>
      <c r="AD16" s="2">
        <f t="shared" si="5"/>
        <v>0.22444794181197816</v>
      </c>
      <c r="AE16" s="1">
        <f t="shared" ref="AE16:AE18" si="12">AB16/M16</f>
        <v>615.78840376616165</v>
      </c>
    </row>
    <row r="17" spans="1:32" x14ac:dyDescent="0.3">
      <c r="G17" s="3" t="s">
        <v>47</v>
      </c>
      <c r="H17" s="2">
        <f t="shared" si="8"/>
        <v>0.5778217463498041</v>
      </c>
      <c r="I17">
        <f>I4+I6+I8+I10+I12+I14</f>
        <v>8984872</v>
      </c>
      <c r="J17">
        <f t="shared" ref="J17:R17" si="13">J4+J6+J8+J10+J12+J14</f>
        <v>93053358</v>
      </c>
      <c r="K17">
        <f t="shared" si="13"/>
        <v>13807002</v>
      </c>
      <c r="L17">
        <f t="shared" si="13"/>
        <v>127359127</v>
      </c>
      <c r="M17">
        <f t="shared" si="13"/>
        <v>93818840</v>
      </c>
      <c r="N17" s="1">
        <f t="shared" si="13"/>
        <v>10343442586.040001</v>
      </c>
      <c r="O17" s="1">
        <f t="shared" si="13"/>
        <v>16848842560.77</v>
      </c>
      <c r="P17" s="1">
        <f t="shared" si="13"/>
        <v>17586021645.869999</v>
      </c>
      <c r="Q17" s="1">
        <f t="shared" si="13"/>
        <v>12961259790.440001</v>
      </c>
      <c r="R17" s="1">
        <f t="shared" si="13"/>
        <v>0</v>
      </c>
      <c r="S17" s="1">
        <f t="shared" ref="S17:AB17" si="14">S4+S6+S8+S10+S12+S14</f>
        <v>0</v>
      </c>
      <c r="T17" s="1">
        <f t="shared" si="14"/>
        <v>0</v>
      </c>
      <c r="U17" s="1">
        <f t="shared" si="14"/>
        <v>0</v>
      </c>
      <c r="V17" s="1">
        <f t="shared" si="14"/>
        <v>0</v>
      </c>
      <c r="W17" s="1">
        <f t="shared" si="14"/>
        <v>0</v>
      </c>
      <c r="X17" s="1">
        <f t="shared" si="14"/>
        <v>0</v>
      </c>
      <c r="Y17" s="1">
        <f t="shared" si="14"/>
        <v>0</v>
      </c>
      <c r="Z17" s="1">
        <f t="shared" si="14"/>
        <v>44778306792.679993</v>
      </c>
      <c r="AA17" s="1">
        <f t="shared" si="14"/>
        <v>12961259790.440001</v>
      </c>
      <c r="AB17" s="1">
        <f t="shared" si="14"/>
        <v>57739566583.120003</v>
      </c>
      <c r="AC17" s="2">
        <f t="shared" si="4"/>
        <v>0.77552204567068572</v>
      </c>
      <c r="AD17" s="2">
        <f t="shared" si="5"/>
        <v>0.22447795432931406</v>
      </c>
      <c r="AE17" s="1">
        <f t="shared" si="12"/>
        <v>615.43679908129332</v>
      </c>
    </row>
    <row r="18" spans="1:32" x14ac:dyDescent="0.3">
      <c r="G18" s="3" t="s">
        <v>48</v>
      </c>
      <c r="H18" s="2">
        <f t="shared" si="8"/>
        <v>0.8525515287377794</v>
      </c>
      <c r="I18">
        <f>I5+I7+I9+I11+I13+I15</f>
        <v>1675</v>
      </c>
      <c r="J18">
        <f t="shared" ref="J18:R18" si="15">J5+J7+J9+J11+J13+J15</f>
        <v>18943</v>
      </c>
      <c r="K18">
        <f t="shared" si="15"/>
        <v>10095</v>
      </c>
      <c r="L18">
        <f t="shared" si="15"/>
        <v>109529</v>
      </c>
      <c r="M18">
        <f t="shared" si="15"/>
        <v>17706</v>
      </c>
      <c r="N18" s="1">
        <f t="shared" si="15"/>
        <v>15152813.25</v>
      </c>
      <c r="O18" s="1">
        <f t="shared" si="15"/>
        <v>9953678.6500000004</v>
      </c>
      <c r="P18" s="1">
        <f t="shared" si="15"/>
        <v>10665625.030000001</v>
      </c>
      <c r="Q18" s="1">
        <f t="shared" si="15"/>
        <v>8118176.2200000007</v>
      </c>
      <c r="R18" s="1">
        <f t="shared" si="15"/>
        <v>0</v>
      </c>
      <c r="S18" s="1">
        <f t="shared" ref="S18:AB18" si="16">S5+S7+S9+S11+S13+S15</f>
        <v>0</v>
      </c>
      <c r="T18" s="1">
        <f t="shared" si="16"/>
        <v>0</v>
      </c>
      <c r="U18" s="1">
        <f t="shared" si="16"/>
        <v>0</v>
      </c>
      <c r="V18" s="1">
        <f t="shared" si="16"/>
        <v>0</v>
      </c>
      <c r="W18" s="1">
        <f t="shared" si="16"/>
        <v>0</v>
      </c>
      <c r="X18" s="1">
        <f t="shared" si="16"/>
        <v>0</v>
      </c>
      <c r="Y18" s="1">
        <f t="shared" si="16"/>
        <v>0</v>
      </c>
      <c r="Z18" s="1">
        <f t="shared" si="16"/>
        <v>35772116.93</v>
      </c>
      <c r="AA18" s="1">
        <f t="shared" si="16"/>
        <v>8118176.2200000007</v>
      </c>
      <c r="AB18" s="1">
        <f t="shared" si="16"/>
        <v>43890293.150000006</v>
      </c>
      <c r="AC18" s="2">
        <f t="shared" si="4"/>
        <v>0.8150348143664653</v>
      </c>
      <c r="AD18" s="2">
        <f t="shared" si="5"/>
        <v>0.18496518563353453</v>
      </c>
      <c r="AE18" s="1">
        <f t="shared" si="12"/>
        <v>2478.8372952671416</v>
      </c>
      <c r="AF18" s="9">
        <f t="shared" si="7"/>
        <v>3.0277690560062056</v>
      </c>
    </row>
    <row r="19" spans="1:32" x14ac:dyDescent="0.3">
      <c r="H19" s="2"/>
      <c r="AC19" s="2"/>
      <c r="AD19" s="2"/>
    </row>
    <row r="20" spans="1:32" x14ac:dyDescent="0.3">
      <c r="A20" t="s">
        <v>38</v>
      </c>
      <c r="B20">
        <v>2016</v>
      </c>
      <c r="C20">
        <v>2017</v>
      </c>
      <c r="D20" t="s">
        <v>42</v>
      </c>
      <c r="E20" t="s">
        <v>33</v>
      </c>
      <c r="F20">
        <v>0</v>
      </c>
      <c r="G20">
        <v>0</v>
      </c>
      <c r="H20" s="2">
        <f t="shared" ref="H20:H43" si="17">L20/(J20+L20)</f>
        <v>0.68858912338719891</v>
      </c>
      <c r="I20">
        <v>36066</v>
      </c>
      <c r="J20">
        <v>425443</v>
      </c>
      <c r="K20">
        <v>83946</v>
      </c>
      <c r="L20">
        <v>940736</v>
      </c>
      <c r="M20">
        <v>427167</v>
      </c>
      <c r="N20" s="1">
        <v>0</v>
      </c>
      <c r="O20" s="1">
        <v>0</v>
      </c>
      <c r="P20" s="1">
        <v>0</v>
      </c>
      <c r="Q20" s="1">
        <v>0</v>
      </c>
      <c r="R20" s="1">
        <v>144328467.53999999</v>
      </c>
      <c r="S20" s="1">
        <v>120829887.33</v>
      </c>
      <c r="T20" s="1">
        <v>109050743.18000001</v>
      </c>
      <c r="U20" s="1">
        <v>2081913.33</v>
      </c>
      <c r="V20" s="1">
        <v>2639629.84</v>
      </c>
      <c r="W20" s="1">
        <v>6653289.0700000003</v>
      </c>
      <c r="X20" s="1">
        <v>18692471.25</v>
      </c>
      <c r="Y20" s="1">
        <v>157950678.69</v>
      </c>
      <c r="Z20" s="1">
        <f t="shared" ref="Z20:Z43" si="18">X20+W20+V20+U20+T20+S20+R20+P20+O20+N20</f>
        <v>404276401.53999996</v>
      </c>
      <c r="AA20" s="1">
        <f t="shared" ref="AA20:AA43" si="19">Y20+Q20</f>
        <v>157950678.69</v>
      </c>
      <c r="AB20" s="1">
        <f t="shared" ref="AB20:AB43" si="20">Z20+AA20</f>
        <v>562227080.23000002</v>
      </c>
      <c r="AC20" s="2">
        <f t="shared" si="4"/>
        <v>0.7190624851698989</v>
      </c>
      <c r="AD20" s="2">
        <f t="shared" si="5"/>
        <v>0.28093751483010099</v>
      </c>
      <c r="AE20" s="1">
        <f t="shared" ref="AE20:AE43" si="21">AB20/M20</f>
        <v>1316.1762969283677</v>
      </c>
    </row>
    <row r="21" spans="1:32" x14ac:dyDescent="0.3">
      <c r="A21" s="4" t="s">
        <v>38</v>
      </c>
      <c r="B21" s="4">
        <v>2016</v>
      </c>
      <c r="C21" s="4">
        <v>2017</v>
      </c>
      <c r="D21" s="4" t="s">
        <v>42</v>
      </c>
      <c r="E21" s="4" t="s">
        <v>33</v>
      </c>
      <c r="F21" s="4">
        <v>0</v>
      </c>
      <c r="G21" s="4">
        <v>1</v>
      </c>
      <c r="H21" s="5">
        <f t="shared" si="17"/>
        <v>0.56264143180415549</v>
      </c>
      <c r="I21" s="4">
        <v>180</v>
      </c>
      <c r="J21" s="4">
        <v>2126</v>
      </c>
      <c r="K21" s="4">
        <v>243</v>
      </c>
      <c r="L21" s="4">
        <v>2735</v>
      </c>
      <c r="M21" s="4">
        <v>2114</v>
      </c>
      <c r="N21" s="6">
        <v>0</v>
      </c>
      <c r="O21" s="6">
        <v>0</v>
      </c>
      <c r="P21" s="6">
        <v>0</v>
      </c>
      <c r="Q21" s="6">
        <v>0</v>
      </c>
      <c r="R21" s="6">
        <v>531927.21</v>
      </c>
      <c r="S21" s="6">
        <v>1036497.55</v>
      </c>
      <c r="T21" s="6">
        <v>691752.86</v>
      </c>
      <c r="U21" s="6">
        <v>8868.08</v>
      </c>
      <c r="V21" s="6">
        <v>102326.74</v>
      </c>
      <c r="W21" s="6">
        <v>125312.22</v>
      </c>
      <c r="X21" s="6">
        <v>75126.39</v>
      </c>
      <c r="Y21" s="6">
        <v>1416726.19</v>
      </c>
      <c r="Z21" s="6">
        <f t="shared" si="18"/>
        <v>2571811.0499999998</v>
      </c>
      <c r="AA21" s="6">
        <f t="shared" si="19"/>
        <v>1416726.19</v>
      </c>
      <c r="AB21" s="6">
        <f t="shared" si="20"/>
        <v>3988537.2399999998</v>
      </c>
      <c r="AC21" s="5">
        <f t="shared" si="4"/>
        <v>0.64480056101970851</v>
      </c>
      <c r="AD21" s="5">
        <f t="shared" si="5"/>
        <v>0.35519943898029144</v>
      </c>
      <c r="AE21" s="6">
        <f t="shared" si="21"/>
        <v>1886.7252790917692</v>
      </c>
      <c r="AF21" s="12">
        <f>(AE21-AE20)/AE20</f>
        <v>0.43348978666074039</v>
      </c>
    </row>
    <row r="22" spans="1:32" x14ac:dyDescent="0.3">
      <c r="A22" t="s">
        <v>38</v>
      </c>
      <c r="B22">
        <v>2016</v>
      </c>
      <c r="C22">
        <v>2017</v>
      </c>
      <c r="D22" t="s">
        <v>42</v>
      </c>
      <c r="E22" t="s">
        <v>33</v>
      </c>
      <c r="F22">
        <v>1</v>
      </c>
      <c r="G22">
        <v>0</v>
      </c>
      <c r="H22" s="2">
        <f t="shared" si="17"/>
        <v>0.12277615890542962</v>
      </c>
      <c r="I22">
        <v>248258</v>
      </c>
      <c r="J22">
        <v>2924009</v>
      </c>
      <c r="K22">
        <v>38442</v>
      </c>
      <c r="L22">
        <v>409244</v>
      </c>
      <c r="M22">
        <v>2950624</v>
      </c>
      <c r="N22" s="1">
        <v>0</v>
      </c>
      <c r="O22" s="1">
        <v>0</v>
      </c>
      <c r="P22" s="1">
        <v>0</v>
      </c>
      <c r="Q22" s="1">
        <v>0</v>
      </c>
      <c r="R22" s="1">
        <v>924342428.38999999</v>
      </c>
      <c r="S22" s="1">
        <v>1127652690.5599999</v>
      </c>
      <c r="T22" s="1">
        <v>759258836.88</v>
      </c>
      <c r="U22" s="1">
        <v>19606067.690000001</v>
      </c>
      <c r="V22" s="1">
        <v>73840015.879999995</v>
      </c>
      <c r="W22" s="1">
        <v>72051365.920000002</v>
      </c>
      <c r="X22" s="1">
        <v>143529318.38999999</v>
      </c>
      <c r="Y22" s="1">
        <v>1260564442.8299999</v>
      </c>
      <c r="Z22" s="1">
        <f t="shared" si="18"/>
        <v>3120280723.7099996</v>
      </c>
      <c r="AA22" s="1">
        <f t="shared" si="19"/>
        <v>1260564442.8299999</v>
      </c>
      <c r="AB22" s="1">
        <f t="shared" si="20"/>
        <v>4380845166.539999</v>
      </c>
      <c r="AC22" s="2">
        <f t="shared" si="4"/>
        <v>0.71225542220530114</v>
      </c>
      <c r="AD22" s="2">
        <f t="shared" si="5"/>
        <v>0.28774457779469903</v>
      </c>
      <c r="AE22" s="1">
        <f t="shared" si="21"/>
        <v>1484.7182041968069</v>
      </c>
    </row>
    <row r="23" spans="1:32" x14ac:dyDescent="0.3">
      <c r="A23" s="4" t="s">
        <v>38</v>
      </c>
      <c r="B23" s="4">
        <v>2016</v>
      </c>
      <c r="C23" s="4">
        <v>2017</v>
      </c>
      <c r="D23" s="4" t="s">
        <v>42</v>
      </c>
      <c r="E23" s="4" t="s">
        <v>33</v>
      </c>
      <c r="F23" s="4">
        <v>1</v>
      </c>
      <c r="G23" s="4">
        <v>1</v>
      </c>
      <c r="H23" s="5">
        <f t="shared" si="17"/>
        <v>9.8732092870080682E-2</v>
      </c>
      <c r="I23" s="4">
        <v>2307</v>
      </c>
      <c r="J23" s="4">
        <v>27367</v>
      </c>
      <c r="K23" s="4">
        <v>294</v>
      </c>
      <c r="L23" s="4">
        <v>2998</v>
      </c>
      <c r="M23" s="4">
        <v>26931</v>
      </c>
      <c r="N23" s="6">
        <v>0</v>
      </c>
      <c r="O23" s="6">
        <v>0</v>
      </c>
      <c r="P23" s="6">
        <v>0</v>
      </c>
      <c r="Q23" s="6">
        <v>0</v>
      </c>
      <c r="R23" s="6">
        <v>11382080.65</v>
      </c>
      <c r="S23" s="6">
        <v>25191102.219999999</v>
      </c>
      <c r="T23" s="6">
        <v>14511342.460000001</v>
      </c>
      <c r="U23" s="6">
        <v>2207272.2200000002</v>
      </c>
      <c r="V23" s="6">
        <v>5034649.1399999997</v>
      </c>
      <c r="W23" s="6">
        <v>2132244.4</v>
      </c>
      <c r="X23" s="6">
        <v>1845975.12</v>
      </c>
      <c r="Y23" s="6">
        <v>18654262.969999999</v>
      </c>
      <c r="Z23" s="6">
        <f t="shared" si="18"/>
        <v>62304666.210000001</v>
      </c>
      <c r="AA23" s="6">
        <f t="shared" si="19"/>
        <v>18654262.969999999</v>
      </c>
      <c r="AB23" s="6">
        <f t="shared" si="20"/>
        <v>80958929.180000007</v>
      </c>
      <c r="AC23" s="5">
        <f t="shared" si="4"/>
        <v>0.76958362519191603</v>
      </c>
      <c r="AD23" s="5">
        <f t="shared" si="5"/>
        <v>0.23041637480808386</v>
      </c>
      <c r="AE23" s="6">
        <f t="shared" si="21"/>
        <v>3006.1612706546362</v>
      </c>
      <c r="AF23" s="12">
        <f>(AE23-AE22)/AE22</f>
        <v>1.0247352407731065</v>
      </c>
    </row>
    <row r="24" spans="1:32" x14ac:dyDescent="0.3">
      <c r="A24" t="s">
        <v>38</v>
      </c>
      <c r="B24">
        <v>2016</v>
      </c>
      <c r="C24">
        <v>2017</v>
      </c>
      <c r="D24" t="s">
        <v>42</v>
      </c>
      <c r="E24" t="s">
        <v>35</v>
      </c>
      <c r="F24">
        <v>0</v>
      </c>
      <c r="G24">
        <v>0</v>
      </c>
      <c r="H24" s="2">
        <f t="shared" si="17"/>
        <v>0.64201590444873713</v>
      </c>
      <c r="I24">
        <v>106876</v>
      </c>
      <c r="J24">
        <v>1252954</v>
      </c>
      <c r="K24">
        <v>201719</v>
      </c>
      <c r="L24">
        <v>2247073</v>
      </c>
      <c r="M24">
        <v>1265568</v>
      </c>
      <c r="N24" s="1">
        <v>0</v>
      </c>
      <c r="O24" s="1">
        <v>0</v>
      </c>
      <c r="P24" s="1">
        <v>0</v>
      </c>
      <c r="Q24" s="1">
        <v>0</v>
      </c>
      <c r="R24" s="1">
        <v>459425334.56</v>
      </c>
      <c r="S24" s="1">
        <v>458927769.85000002</v>
      </c>
      <c r="T24" s="1">
        <v>382496119.94</v>
      </c>
      <c r="U24" s="1">
        <v>12785413.67</v>
      </c>
      <c r="V24" s="1">
        <v>22348092.649999999</v>
      </c>
      <c r="W24" s="1">
        <v>30372105.260000002</v>
      </c>
      <c r="X24" s="1">
        <v>61273642.859999999</v>
      </c>
      <c r="Y24" s="1">
        <v>542270020.52999997</v>
      </c>
      <c r="Z24" s="1">
        <f t="shared" si="18"/>
        <v>1427628478.79</v>
      </c>
      <c r="AA24" s="1">
        <f t="shared" si="19"/>
        <v>542270020.52999997</v>
      </c>
      <c r="AB24" s="1">
        <f t="shared" si="20"/>
        <v>1969898499.3199999</v>
      </c>
      <c r="AC24" s="2">
        <f t="shared" si="4"/>
        <v>0.72472184697983721</v>
      </c>
      <c r="AD24" s="2">
        <f t="shared" si="5"/>
        <v>0.27527815302016279</v>
      </c>
      <c r="AE24" s="1">
        <f t="shared" si="21"/>
        <v>1556.5331134478747</v>
      </c>
    </row>
    <row r="25" spans="1:32" x14ac:dyDescent="0.3">
      <c r="A25" s="4" t="s">
        <v>38</v>
      </c>
      <c r="B25" s="4">
        <v>2016</v>
      </c>
      <c r="C25" s="4">
        <v>2017</v>
      </c>
      <c r="D25" s="4" t="s">
        <v>42</v>
      </c>
      <c r="E25" s="4" t="s">
        <v>35</v>
      </c>
      <c r="F25" s="4">
        <v>0</v>
      </c>
      <c r="G25" s="4">
        <v>1</v>
      </c>
      <c r="H25" s="5">
        <f t="shared" si="17"/>
        <v>0.57487855007473843</v>
      </c>
      <c r="I25" s="4">
        <v>778</v>
      </c>
      <c r="J25" s="4">
        <v>9101</v>
      </c>
      <c r="K25" s="4">
        <v>1115</v>
      </c>
      <c r="L25" s="4">
        <v>12307</v>
      </c>
      <c r="M25" s="4">
        <v>9080</v>
      </c>
      <c r="N25" s="6">
        <v>0</v>
      </c>
      <c r="O25" s="6">
        <v>0</v>
      </c>
      <c r="P25" s="6">
        <v>0</v>
      </c>
      <c r="Q25" s="6">
        <v>0</v>
      </c>
      <c r="R25" s="6">
        <v>3214071.57</v>
      </c>
      <c r="S25" s="6">
        <v>5423394.3799999999</v>
      </c>
      <c r="T25" s="6">
        <v>4008775</v>
      </c>
      <c r="U25" s="6">
        <v>437327.91</v>
      </c>
      <c r="V25" s="6">
        <v>887145.29</v>
      </c>
      <c r="W25" s="6">
        <v>1031100.36</v>
      </c>
      <c r="X25" s="6">
        <v>554780.39</v>
      </c>
      <c r="Y25" s="6">
        <v>6135140.6799999997</v>
      </c>
      <c r="Z25" s="6">
        <f t="shared" si="18"/>
        <v>15556594.9</v>
      </c>
      <c r="AA25" s="6">
        <f t="shared" si="19"/>
        <v>6135140.6799999997</v>
      </c>
      <c r="AB25" s="6">
        <f t="shared" si="20"/>
        <v>21691735.579999998</v>
      </c>
      <c r="AC25" s="5">
        <f t="shared" si="4"/>
        <v>0.71716690638361547</v>
      </c>
      <c r="AD25" s="5">
        <f t="shared" si="5"/>
        <v>0.28283309361638459</v>
      </c>
      <c r="AE25" s="6">
        <f t="shared" si="21"/>
        <v>2388.9576629955945</v>
      </c>
      <c r="AF25" s="12">
        <f>(AE25-AE24)/AE24</f>
        <v>0.53479398694179858</v>
      </c>
    </row>
    <row r="26" spans="1:32" x14ac:dyDescent="0.3">
      <c r="A26" t="s">
        <v>38</v>
      </c>
      <c r="B26">
        <v>2016</v>
      </c>
      <c r="C26">
        <v>2017</v>
      </c>
      <c r="D26" t="s">
        <v>42</v>
      </c>
      <c r="E26" t="s">
        <v>35</v>
      </c>
      <c r="F26">
        <v>1</v>
      </c>
      <c r="G26">
        <v>0</v>
      </c>
      <c r="H26" s="2">
        <f t="shared" si="17"/>
        <v>0.13079447150104867</v>
      </c>
      <c r="I26">
        <v>388911</v>
      </c>
      <c r="J26">
        <v>4576627</v>
      </c>
      <c r="K26">
        <v>66842</v>
      </c>
      <c r="L26">
        <v>688672</v>
      </c>
      <c r="M26">
        <v>4605275</v>
      </c>
      <c r="N26" s="1">
        <v>0</v>
      </c>
      <c r="O26" s="1">
        <v>0</v>
      </c>
      <c r="P26" s="1">
        <v>0</v>
      </c>
      <c r="Q26" s="1">
        <v>0</v>
      </c>
      <c r="R26" s="1">
        <v>1681999373.3800001</v>
      </c>
      <c r="S26" s="1">
        <v>2267476168.1399999</v>
      </c>
      <c r="T26" s="1">
        <v>1449697623.8900001</v>
      </c>
      <c r="U26" s="1">
        <v>59038286.170000002</v>
      </c>
      <c r="V26" s="1">
        <v>254919117.68000001</v>
      </c>
      <c r="W26" s="1">
        <v>173085102.97999999</v>
      </c>
      <c r="X26" s="1">
        <v>238676161.38999999</v>
      </c>
      <c r="Y26" s="1">
        <v>2381578457.77</v>
      </c>
      <c r="Z26" s="1">
        <f t="shared" si="18"/>
        <v>6124891833.6300001</v>
      </c>
      <c r="AA26" s="1">
        <f t="shared" si="19"/>
        <v>2381578457.77</v>
      </c>
      <c r="AB26" s="1">
        <f t="shared" si="20"/>
        <v>8506470291.3999996</v>
      </c>
      <c r="AC26" s="2">
        <f t="shared" si="4"/>
        <v>0.72002741722641839</v>
      </c>
      <c r="AD26" s="2">
        <f t="shared" si="5"/>
        <v>0.27997258277358167</v>
      </c>
      <c r="AE26" s="1">
        <f t="shared" si="21"/>
        <v>1847.1145135523936</v>
      </c>
    </row>
    <row r="27" spans="1:32" x14ac:dyDescent="0.3">
      <c r="A27" s="4" t="s">
        <v>38</v>
      </c>
      <c r="B27" s="4">
        <v>2016</v>
      </c>
      <c r="C27" s="4">
        <v>2017</v>
      </c>
      <c r="D27" s="4" t="s">
        <v>42</v>
      </c>
      <c r="E27" s="4" t="s">
        <v>35</v>
      </c>
      <c r="F27" s="4">
        <v>1</v>
      </c>
      <c r="G27" s="4">
        <v>1</v>
      </c>
      <c r="H27" s="5">
        <f t="shared" si="17"/>
        <v>0.12432475869889371</v>
      </c>
      <c r="I27" s="4">
        <v>8244</v>
      </c>
      <c r="J27" s="4">
        <v>98073</v>
      </c>
      <c r="K27" s="4">
        <v>1491</v>
      </c>
      <c r="L27" s="4">
        <v>13924</v>
      </c>
      <c r="M27" s="4">
        <v>94693</v>
      </c>
      <c r="N27" s="6">
        <v>0</v>
      </c>
      <c r="O27" s="6">
        <v>0</v>
      </c>
      <c r="P27" s="6">
        <v>0</v>
      </c>
      <c r="Q27" s="6">
        <v>0</v>
      </c>
      <c r="R27" s="6">
        <v>43664727.270000003</v>
      </c>
      <c r="S27" s="6">
        <v>97161913.920000002</v>
      </c>
      <c r="T27" s="6">
        <v>53997959.899999999</v>
      </c>
      <c r="U27" s="6">
        <v>12149169.51</v>
      </c>
      <c r="V27" s="6">
        <v>33367266.66</v>
      </c>
      <c r="W27" s="6">
        <v>7927550.9500000002</v>
      </c>
      <c r="X27" s="6">
        <v>6079924.2300000004</v>
      </c>
      <c r="Y27" s="6">
        <v>68368121.079999998</v>
      </c>
      <c r="Z27" s="6">
        <f t="shared" si="18"/>
        <v>254348512.44000003</v>
      </c>
      <c r="AA27" s="6">
        <f t="shared" si="19"/>
        <v>68368121.079999998</v>
      </c>
      <c r="AB27" s="6">
        <f t="shared" si="20"/>
        <v>322716633.52000004</v>
      </c>
      <c r="AC27" s="5">
        <f t="shared" si="4"/>
        <v>0.78814813375349935</v>
      </c>
      <c r="AD27" s="5">
        <f t="shared" si="5"/>
        <v>0.2118518662465006</v>
      </c>
      <c r="AE27" s="6">
        <f t="shared" si="21"/>
        <v>3408.0305146103728</v>
      </c>
      <c r="AF27" s="12">
        <f>(AE27-AE26)/AE26</f>
        <v>0.84505643240061279</v>
      </c>
    </row>
    <row r="28" spans="1:32" x14ac:dyDescent="0.3">
      <c r="A28" t="s">
        <v>38</v>
      </c>
      <c r="B28">
        <v>2016</v>
      </c>
      <c r="C28">
        <v>2017</v>
      </c>
      <c r="D28" t="s">
        <v>42</v>
      </c>
      <c r="E28" t="s">
        <v>36</v>
      </c>
      <c r="F28">
        <v>0</v>
      </c>
      <c r="G28">
        <v>0</v>
      </c>
      <c r="H28" s="2">
        <f t="shared" si="17"/>
        <v>0.62424670433676399</v>
      </c>
      <c r="I28">
        <v>287599</v>
      </c>
      <c r="J28">
        <v>3329137</v>
      </c>
      <c r="K28">
        <v>502790</v>
      </c>
      <c r="L28">
        <v>5530764</v>
      </c>
      <c r="M28">
        <v>3394062</v>
      </c>
      <c r="N28" s="1">
        <v>0</v>
      </c>
      <c r="O28" s="1">
        <v>0</v>
      </c>
      <c r="P28" s="1">
        <v>0</v>
      </c>
      <c r="Q28" s="1">
        <v>0</v>
      </c>
      <c r="R28" s="1">
        <v>1214224172.9400001</v>
      </c>
      <c r="S28" s="1">
        <v>1475115813.1800001</v>
      </c>
      <c r="T28" s="1">
        <v>1174560359.1099999</v>
      </c>
      <c r="U28" s="1">
        <v>59855020</v>
      </c>
      <c r="V28" s="1">
        <v>111168453.84999999</v>
      </c>
      <c r="W28" s="1">
        <v>116619849.09</v>
      </c>
      <c r="X28" s="1">
        <v>164320555.59999999</v>
      </c>
      <c r="Y28" s="1">
        <v>1169995198.49</v>
      </c>
      <c r="Z28" s="1">
        <f t="shared" si="18"/>
        <v>4315864223.7700005</v>
      </c>
      <c r="AA28" s="1">
        <f t="shared" si="19"/>
        <v>1169995198.49</v>
      </c>
      <c r="AB28" s="1">
        <f t="shared" si="20"/>
        <v>5485859422.2600002</v>
      </c>
      <c r="AC28" s="2">
        <f t="shared" si="4"/>
        <v>0.78672526792383635</v>
      </c>
      <c r="AD28" s="2">
        <f t="shared" si="5"/>
        <v>0.21327473207616374</v>
      </c>
      <c r="AE28" s="1">
        <f t="shared" si="21"/>
        <v>1616.3109048273132</v>
      </c>
    </row>
    <row r="29" spans="1:32" x14ac:dyDescent="0.3">
      <c r="A29" s="4" t="s">
        <v>38</v>
      </c>
      <c r="B29" s="4">
        <v>2016</v>
      </c>
      <c r="C29" s="4">
        <v>2017</v>
      </c>
      <c r="D29" s="4" t="s">
        <v>42</v>
      </c>
      <c r="E29" s="4" t="s">
        <v>36</v>
      </c>
      <c r="F29" s="4">
        <v>0</v>
      </c>
      <c r="G29" s="4">
        <v>1</v>
      </c>
      <c r="H29" s="5">
        <f t="shared" si="17"/>
        <v>0.58523704800801879</v>
      </c>
      <c r="I29" s="4">
        <v>4757</v>
      </c>
      <c r="J29" s="4">
        <v>55448</v>
      </c>
      <c r="K29" s="4">
        <v>7332</v>
      </c>
      <c r="L29" s="4">
        <v>78238</v>
      </c>
      <c r="M29" s="4">
        <v>54218</v>
      </c>
      <c r="N29" s="6">
        <v>0</v>
      </c>
      <c r="O29" s="6">
        <v>0</v>
      </c>
      <c r="P29" s="6">
        <v>0</v>
      </c>
      <c r="Q29" s="6">
        <v>0</v>
      </c>
      <c r="R29" s="6">
        <v>21300623.809999999</v>
      </c>
      <c r="S29" s="6">
        <v>42235626.299999997</v>
      </c>
      <c r="T29" s="6">
        <v>26725966.850000001</v>
      </c>
      <c r="U29" s="6">
        <v>9664429.0800000001</v>
      </c>
      <c r="V29" s="6">
        <v>7832085.2800000003</v>
      </c>
      <c r="W29" s="6">
        <v>7717243.2999999998</v>
      </c>
      <c r="X29" s="6">
        <v>3234869.21</v>
      </c>
      <c r="Y29" s="6">
        <v>23309336.32</v>
      </c>
      <c r="Z29" s="6">
        <f t="shared" si="18"/>
        <v>118710843.83</v>
      </c>
      <c r="AA29" s="6">
        <f t="shared" si="19"/>
        <v>23309336.32</v>
      </c>
      <c r="AB29" s="6">
        <f t="shared" si="20"/>
        <v>142020180.15000001</v>
      </c>
      <c r="AC29" s="5">
        <f t="shared" si="4"/>
        <v>0.83587306891611479</v>
      </c>
      <c r="AD29" s="5">
        <f t="shared" si="5"/>
        <v>0.16412693108388512</v>
      </c>
      <c r="AE29" s="6">
        <f t="shared" si="21"/>
        <v>2619.4286058135676</v>
      </c>
      <c r="AF29" s="12">
        <f>(AE29-AE28)/AE28</f>
        <v>0.62062174918842594</v>
      </c>
    </row>
    <row r="30" spans="1:32" x14ac:dyDescent="0.3">
      <c r="A30" t="s">
        <v>38</v>
      </c>
      <c r="B30">
        <v>2016</v>
      </c>
      <c r="C30">
        <v>2017</v>
      </c>
      <c r="D30" t="s">
        <v>42</v>
      </c>
      <c r="E30" t="s">
        <v>36</v>
      </c>
      <c r="F30">
        <v>1</v>
      </c>
      <c r="G30">
        <v>0</v>
      </c>
      <c r="H30" s="2">
        <f t="shared" si="17"/>
        <v>0.14541747419694337</v>
      </c>
      <c r="I30">
        <v>482355</v>
      </c>
      <c r="J30">
        <v>5635271</v>
      </c>
      <c r="K30">
        <v>96677</v>
      </c>
      <c r="L30">
        <v>958909</v>
      </c>
      <c r="M30">
        <v>5671841</v>
      </c>
      <c r="N30" s="1">
        <v>0</v>
      </c>
      <c r="O30" s="1">
        <v>0</v>
      </c>
      <c r="P30" s="1">
        <v>0</v>
      </c>
      <c r="Q30" s="1">
        <v>0</v>
      </c>
      <c r="R30" s="1">
        <v>2233270001.77</v>
      </c>
      <c r="S30" s="1">
        <v>3281466372.1599998</v>
      </c>
      <c r="T30" s="1">
        <v>2014091569.8800001</v>
      </c>
      <c r="U30" s="1">
        <v>147490511.06</v>
      </c>
      <c r="V30" s="1">
        <v>559193541.17999995</v>
      </c>
      <c r="W30" s="1">
        <v>293250776.58999997</v>
      </c>
      <c r="X30" s="1">
        <v>286138532.35000002</v>
      </c>
      <c r="Y30" s="1">
        <v>2818482623.5799999</v>
      </c>
      <c r="Z30" s="1">
        <f t="shared" si="18"/>
        <v>8814901304.9899998</v>
      </c>
      <c r="AA30" s="1">
        <f t="shared" si="19"/>
        <v>2818482623.5799999</v>
      </c>
      <c r="AB30" s="1">
        <f t="shared" si="20"/>
        <v>11633383928.57</v>
      </c>
      <c r="AC30" s="2">
        <f t="shared" si="4"/>
        <v>0.75772461040693484</v>
      </c>
      <c r="AD30" s="2">
        <f t="shared" si="5"/>
        <v>0.24227538959306519</v>
      </c>
      <c r="AE30" s="1">
        <f t="shared" si="21"/>
        <v>2051.0772302273635</v>
      </c>
    </row>
    <row r="31" spans="1:32" x14ac:dyDescent="0.3">
      <c r="A31" s="4" t="s">
        <v>38</v>
      </c>
      <c r="B31" s="4">
        <v>2016</v>
      </c>
      <c r="C31" s="4">
        <v>2017</v>
      </c>
      <c r="D31" s="4" t="s">
        <v>42</v>
      </c>
      <c r="E31" s="4" t="s">
        <v>36</v>
      </c>
      <c r="F31" s="4">
        <v>1</v>
      </c>
      <c r="G31" s="4">
        <v>1</v>
      </c>
      <c r="H31" s="5">
        <f t="shared" si="17"/>
        <v>0.14949009842286257</v>
      </c>
      <c r="I31" s="4">
        <v>24174</v>
      </c>
      <c r="J31" s="4">
        <v>286894</v>
      </c>
      <c r="K31" s="4">
        <v>5670</v>
      </c>
      <c r="L31" s="4">
        <v>50426</v>
      </c>
      <c r="M31" s="4">
        <v>271594</v>
      </c>
      <c r="N31" s="6">
        <v>0</v>
      </c>
      <c r="O31" s="6">
        <v>0</v>
      </c>
      <c r="P31" s="6">
        <v>0</v>
      </c>
      <c r="Q31" s="6">
        <v>0</v>
      </c>
      <c r="R31" s="6">
        <v>138448556.15000001</v>
      </c>
      <c r="S31" s="6">
        <v>306838256.56</v>
      </c>
      <c r="T31" s="6">
        <v>169856673.05000001</v>
      </c>
      <c r="U31" s="6">
        <v>48685639.979999997</v>
      </c>
      <c r="V31" s="6">
        <v>135631895.59</v>
      </c>
      <c r="W31" s="6">
        <v>26820926.199999999</v>
      </c>
      <c r="X31" s="6">
        <v>15876105.939999999</v>
      </c>
      <c r="Y31" s="6">
        <v>153601929.72999999</v>
      </c>
      <c r="Z31" s="6">
        <f t="shared" si="18"/>
        <v>842158053.46999991</v>
      </c>
      <c r="AA31" s="6">
        <f t="shared" si="19"/>
        <v>153601929.72999999</v>
      </c>
      <c r="AB31" s="6">
        <f t="shared" si="20"/>
        <v>995759983.19999993</v>
      </c>
      <c r="AC31" s="5">
        <f t="shared" si="4"/>
        <v>0.84574402233319224</v>
      </c>
      <c r="AD31" s="5">
        <f t="shared" si="5"/>
        <v>0.15425597766680768</v>
      </c>
      <c r="AE31" s="6">
        <f t="shared" si="21"/>
        <v>3666.3548649822897</v>
      </c>
      <c r="AF31" s="12">
        <f>(AE31-AE30)/AE30</f>
        <v>0.78752648167025452</v>
      </c>
    </row>
    <row r="32" spans="1:32" x14ac:dyDescent="0.3">
      <c r="A32" t="s">
        <v>38</v>
      </c>
      <c r="B32">
        <v>2016</v>
      </c>
      <c r="C32">
        <v>2017</v>
      </c>
      <c r="D32" t="s">
        <v>43</v>
      </c>
      <c r="E32" t="s">
        <v>33</v>
      </c>
      <c r="F32">
        <v>0</v>
      </c>
      <c r="G32">
        <v>0</v>
      </c>
      <c r="H32" s="2">
        <f t="shared" si="17"/>
        <v>0.64312472052411662</v>
      </c>
      <c r="I32">
        <v>30732</v>
      </c>
      <c r="J32">
        <v>361535</v>
      </c>
      <c r="K32">
        <v>58537</v>
      </c>
      <c r="L32">
        <v>651522</v>
      </c>
      <c r="M32">
        <v>365233</v>
      </c>
      <c r="N32" s="1">
        <v>0</v>
      </c>
      <c r="O32" s="1">
        <v>0</v>
      </c>
      <c r="P32" s="1">
        <v>0</v>
      </c>
      <c r="Q32" s="1">
        <v>0</v>
      </c>
      <c r="R32" s="1">
        <v>129971265.12</v>
      </c>
      <c r="S32" s="1">
        <v>102432444.73</v>
      </c>
      <c r="T32" s="1">
        <v>119151393.8</v>
      </c>
      <c r="U32" s="1">
        <v>2136378.7599999998</v>
      </c>
      <c r="V32" s="1">
        <v>2289193.85</v>
      </c>
      <c r="W32" s="1">
        <v>5143414.6399999997</v>
      </c>
      <c r="X32" s="1">
        <v>20135765.600000001</v>
      </c>
      <c r="Y32" s="1">
        <v>173649135.25999999</v>
      </c>
      <c r="Z32" s="1">
        <f t="shared" si="18"/>
        <v>381259856.5</v>
      </c>
      <c r="AA32" s="1">
        <f t="shared" si="19"/>
        <v>173649135.25999999</v>
      </c>
      <c r="AB32" s="1">
        <f t="shared" si="20"/>
        <v>554908991.75999999</v>
      </c>
      <c r="AC32" s="2">
        <f t="shared" si="4"/>
        <v>0.68706736088518128</v>
      </c>
      <c r="AD32" s="2">
        <f t="shared" si="5"/>
        <v>0.31293263911481872</v>
      </c>
      <c r="AE32" s="1">
        <f t="shared" si="21"/>
        <v>1519.3287346981242</v>
      </c>
    </row>
    <row r="33" spans="1:32" x14ac:dyDescent="0.3">
      <c r="A33" s="4" t="s">
        <v>38</v>
      </c>
      <c r="B33" s="4">
        <v>2016</v>
      </c>
      <c r="C33" s="4">
        <v>2017</v>
      </c>
      <c r="D33" s="4" t="s">
        <v>43</v>
      </c>
      <c r="E33" s="4" t="s">
        <v>33</v>
      </c>
      <c r="F33" s="4">
        <v>0</v>
      </c>
      <c r="G33" s="4">
        <v>1</v>
      </c>
      <c r="H33" s="5">
        <f t="shared" si="17"/>
        <v>0.54588309239472033</v>
      </c>
      <c r="I33" s="4">
        <v>123</v>
      </c>
      <c r="J33" s="4">
        <v>1445</v>
      </c>
      <c r="K33" s="4">
        <v>155</v>
      </c>
      <c r="L33" s="4">
        <v>1737</v>
      </c>
      <c r="M33" s="4">
        <v>1423</v>
      </c>
      <c r="N33" s="6">
        <v>0</v>
      </c>
      <c r="O33" s="6">
        <v>0</v>
      </c>
      <c r="P33" s="6">
        <v>0</v>
      </c>
      <c r="Q33" s="6">
        <v>0</v>
      </c>
      <c r="R33" s="6">
        <v>733516.9</v>
      </c>
      <c r="S33" s="6">
        <v>1098318.83</v>
      </c>
      <c r="T33" s="6">
        <v>923643.28</v>
      </c>
      <c r="U33" s="6">
        <v>273747.99</v>
      </c>
      <c r="V33" s="6">
        <v>129341.14</v>
      </c>
      <c r="W33" s="6">
        <v>125614.35</v>
      </c>
      <c r="X33" s="6">
        <v>39021.78</v>
      </c>
      <c r="Y33" s="6">
        <v>925604.71</v>
      </c>
      <c r="Z33" s="6">
        <f t="shared" si="18"/>
        <v>3323204.27</v>
      </c>
      <c r="AA33" s="6">
        <f t="shared" si="19"/>
        <v>925604.71</v>
      </c>
      <c r="AB33" s="6">
        <f t="shared" si="20"/>
        <v>4248808.9800000004</v>
      </c>
      <c r="AC33" s="5">
        <f t="shared" si="4"/>
        <v>0.78214960607619499</v>
      </c>
      <c r="AD33" s="5">
        <f t="shared" si="5"/>
        <v>0.21785039392380495</v>
      </c>
      <c r="AE33" s="6">
        <f t="shared" si="21"/>
        <v>2985.8109486999301</v>
      </c>
      <c r="AF33" s="12">
        <f>(AE33-AE32)/AE32</f>
        <v>0.96521719132310202</v>
      </c>
    </row>
    <row r="34" spans="1:32" x14ac:dyDescent="0.3">
      <c r="A34" t="s">
        <v>38</v>
      </c>
      <c r="B34">
        <v>2016</v>
      </c>
      <c r="C34">
        <v>2017</v>
      </c>
      <c r="D34" t="s">
        <v>43</v>
      </c>
      <c r="E34" t="s">
        <v>33</v>
      </c>
      <c r="F34">
        <v>1</v>
      </c>
      <c r="G34">
        <v>0</v>
      </c>
      <c r="H34" s="2">
        <f t="shared" si="17"/>
        <v>0.12711460417524581</v>
      </c>
      <c r="I34">
        <v>242589</v>
      </c>
      <c r="J34">
        <v>2850979</v>
      </c>
      <c r="K34">
        <v>39004</v>
      </c>
      <c r="L34">
        <v>415176</v>
      </c>
      <c r="M34">
        <v>2883922</v>
      </c>
      <c r="N34" s="1">
        <v>0</v>
      </c>
      <c r="O34" s="1">
        <v>0</v>
      </c>
      <c r="P34" s="1">
        <v>0</v>
      </c>
      <c r="Q34" s="1">
        <v>0</v>
      </c>
      <c r="R34" s="1">
        <v>1091275152.1099999</v>
      </c>
      <c r="S34" s="1">
        <v>1145393149.23</v>
      </c>
      <c r="T34" s="1">
        <v>921060977.26999998</v>
      </c>
      <c r="U34" s="1">
        <v>19869160.649999999</v>
      </c>
      <c r="V34" s="1">
        <v>67944667.769999996</v>
      </c>
      <c r="W34" s="1">
        <v>73807691.109999999</v>
      </c>
      <c r="X34" s="1">
        <v>135906988.63</v>
      </c>
      <c r="Y34" s="1">
        <v>1420215065.72</v>
      </c>
      <c r="Z34" s="1">
        <f t="shared" si="18"/>
        <v>3455257786.7699995</v>
      </c>
      <c r="AA34" s="1">
        <f t="shared" si="19"/>
        <v>1420215065.72</v>
      </c>
      <c r="AB34" s="1">
        <f t="shared" si="20"/>
        <v>4875472852.4899998</v>
      </c>
      <c r="AC34" s="2">
        <f t="shared" si="4"/>
        <v>0.70870208722531014</v>
      </c>
      <c r="AD34" s="2">
        <f t="shared" si="5"/>
        <v>0.2912979127746898</v>
      </c>
      <c r="AE34" s="1">
        <f t="shared" si="21"/>
        <v>1690.570290212426</v>
      </c>
    </row>
    <row r="35" spans="1:32" x14ac:dyDescent="0.3">
      <c r="A35" s="4" t="s">
        <v>38</v>
      </c>
      <c r="B35" s="4">
        <v>2016</v>
      </c>
      <c r="C35" s="4">
        <v>2017</v>
      </c>
      <c r="D35" s="4" t="s">
        <v>43</v>
      </c>
      <c r="E35" s="4" t="s">
        <v>33</v>
      </c>
      <c r="F35" s="4">
        <v>1</v>
      </c>
      <c r="G35" s="4">
        <v>1</v>
      </c>
      <c r="H35" s="5">
        <f t="shared" si="17"/>
        <v>0.10331547220361688</v>
      </c>
      <c r="I35" s="4">
        <v>1804</v>
      </c>
      <c r="J35" s="4">
        <v>21420</v>
      </c>
      <c r="K35" s="4">
        <v>246</v>
      </c>
      <c r="L35" s="4">
        <v>2468</v>
      </c>
      <c r="M35" s="4">
        <v>21126</v>
      </c>
      <c r="N35" s="6">
        <v>0</v>
      </c>
      <c r="O35" s="6">
        <v>0</v>
      </c>
      <c r="P35" s="6">
        <v>0</v>
      </c>
      <c r="Q35" s="6">
        <v>0</v>
      </c>
      <c r="R35" s="6">
        <v>11357284.199999999</v>
      </c>
      <c r="S35" s="6">
        <v>19257874.800000001</v>
      </c>
      <c r="T35" s="6">
        <v>12672401.93</v>
      </c>
      <c r="U35" s="6">
        <v>2177241.13</v>
      </c>
      <c r="V35" s="6">
        <v>4505907.83</v>
      </c>
      <c r="W35" s="6">
        <v>2064869.01</v>
      </c>
      <c r="X35" s="6">
        <v>1610003.68</v>
      </c>
      <c r="Y35" s="6">
        <v>16601839.550000001</v>
      </c>
      <c r="Z35" s="6">
        <f t="shared" si="18"/>
        <v>53645582.579999998</v>
      </c>
      <c r="AA35" s="6">
        <f t="shared" si="19"/>
        <v>16601839.550000001</v>
      </c>
      <c r="AB35" s="6">
        <f t="shared" si="20"/>
        <v>70247422.129999995</v>
      </c>
      <c r="AC35" s="5">
        <f t="shared" si="4"/>
        <v>0.76366620942649532</v>
      </c>
      <c r="AD35" s="5">
        <f t="shared" si="5"/>
        <v>0.23633379057350473</v>
      </c>
      <c r="AE35" s="6">
        <f t="shared" si="21"/>
        <v>3325.1643534033888</v>
      </c>
      <c r="AF35" s="12">
        <f>(AE35-AE34)/AE34</f>
        <v>0.96688914542888971</v>
      </c>
    </row>
    <row r="36" spans="1:32" x14ac:dyDescent="0.3">
      <c r="A36" t="s">
        <v>38</v>
      </c>
      <c r="B36">
        <v>2016</v>
      </c>
      <c r="C36">
        <v>2017</v>
      </c>
      <c r="D36" t="s">
        <v>43</v>
      </c>
      <c r="E36" t="s">
        <v>35</v>
      </c>
      <c r="F36">
        <v>0</v>
      </c>
      <c r="G36">
        <v>0</v>
      </c>
      <c r="H36" s="2">
        <f t="shared" si="17"/>
        <v>0.6125322630822656</v>
      </c>
      <c r="I36">
        <v>94108</v>
      </c>
      <c r="J36">
        <v>1104736</v>
      </c>
      <c r="K36">
        <v>156999</v>
      </c>
      <c r="L36">
        <v>1746433</v>
      </c>
      <c r="M36">
        <v>1118752</v>
      </c>
      <c r="N36" s="1">
        <v>0</v>
      </c>
      <c r="O36" s="1">
        <v>0</v>
      </c>
      <c r="P36" s="1">
        <v>0</v>
      </c>
      <c r="Q36" s="1">
        <v>0</v>
      </c>
      <c r="R36" s="1">
        <v>381556294.10000002</v>
      </c>
      <c r="S36" s="1">
        <v>332821915.94</v>
      </c>
      <c r="T36" s="1">
        <v>400249243.06999999</v>
      </c>
      <c r="U36" s="1">
        <v>10174792.26</v>
      </c>
      <c r="V36" s="1">
        <v>17510520.18</v>
      </c>
      <c r="W36" s="1">
        <v>27165405.989999998</v>
      </c>
      <c r="X36" s="1">
        <v>54798571.68</v>
      </c>
      <c r="Y36" s="1">
        <v>528088665.69999999</v>
      </c>
      <c r="Z36" s="1">
        <f t="shared" si="18"/>
        <v>1224276743.22</v>
      </c>
      <c r="AA36" s="1">
        <f t="shared" si="19"/>
        <v>528088665.69999999</v>
      </c>
      <c r="AB36" s="1">
        <f t="shared" si="20"/>
        <v>1752365408.9200001</v>
      </c>
      <c r="AC36" s="2">
        <f t="shared" si="4"/>
        <v>0.69864238188457151</v>
      </c>
      <c r="AD36" s="2">
        <f t="shared" si="5"/>
        <v>0.30135761811542844</v>
      </c>
      <c r="AE36" s="1">
        <f t="shared" si="21"/>
        <v>1566.3573418595006</v>
      </c>
    </row>
    <row r="37" spans="1:32" x14ac:dyDescent="0.3">
      <c r="A37" s="4" t="s">
        <v>38</v>
      </c>
      <c r="B37" s="4">
        <v>2016</v>
      </c>
      <c r="C37" s="4">
        <v>2017</v>
      </c>
      <c r="D37" s="4" t="s">
        <v>43</v>
      </c>
      <c r="E37" s="4" t="s">
        <v>35</v>
      </c>
      <c r="F37" s="4">
        <v>0</v>
      </c>
      <c r="G37" s="4">
        <v>1</v>
      </c>
      <c r="H37" s="5">
        <f t="shared" si="17"/>
        <v>0.55273481282223713</v>
      </c>
      <c r="I37" s="4">
        <v>673</v>
      </c>
      <c r="J37" s="4">
        <v>7981</v>
      </c>
      <c r="K37" s="4">
        <v>884</v>
      </c>
      <c r="L37" s="4">
        <v>9863</v>
      </c>
      <c r="M37" s="4">
        <v>7909</v>
      </c>
      <c r="N37" s="6">
        <v>0</v>
      </c>
      <c r="O37" s="6">
        <v>0</v>
      </c>
      <c r="P37" s="6">
        <v>0</v>
      </c>
      <c r="Q37" s="6">
        <v>0</v>
      </c>
      <c r="R37" s="6">
        <v>2619750.79</v>
      </c>
      <c r="S37" s="6">
        <v>4974701.08</v>
      </c>
      <c r="T37" s="6">
        <v>4058983.53</v>
      </c>
      <c r="U37" s="6">
        <v>693752.3</v>
      </c>
      <c r="V37" s="6">
        <v>682493.37</v>
      </c>
      <c r="W37" s="6">
        <v>743634.14</v>
      </c>
      <c r="X37" s="6">
        <v>342026.95</v>
      </c>
      <c r="Y37" s="6">
        <v>4829151.5199999996</v>
      </c>
      <c r="Z37" s="6">
        <f t="shared" si="18"/>
        <v>14115342.16</v>
      </c>
      <c r="AA37" s="6">
        <f t="shared" si="19"/>
        <v>4829151.5199999996</v>
      </c>
      <c r="AB37" s="6">
        <f t="shared" si="20"/>
        <v>18944493.68</v>
      </c>
      <c r="AC37" s="5">
        <f t="shared" si="4"/>
        <v>0.74508943856872722</v>
      </c>
      <c r="AD37" s="5">
        <f t="shared" si="5"/>
        <v>0.25491056143127283</v>
      </c>
      <c r="AE37" s="6">
        <f t="shared" si="21"/>
        <v>2395.3083423947401</v>
      </c>
      <c r="AF37" s="12">
        <f>(AE37-AE36)/AE36</f>
        <v>0.52922215026052133</v>
      </c>
    </row>
    <row r="38" spans="1:32" x14ac:dyDescent="0.3">
      <c r="A38" t="s">
        <v>38</v>
      </c>
      <c r="B38">
        <v>2016</v>
      </c>
      <c r="C38">
        <v>2017</v>
      </c>
      <c r="D38" t="s">
        <v>43</v>
      </c>
      <c r="E38" t="s">
        <v>35</v>
      </c>
      <c r="F38">
        <v>1</v>
      </c>
      <c r="G38">
        <v>0</v>
      </c>
      <c r="H38" s="2">
        <f t="shared" si="17"/>
        <v>0.13224939687622911</v>
      </c>
      <c r="I38">
        <v>402463</v>
      </c>
      <c r="J38">
        <v>4716976</v>
      </c>
      <c r="K38">
        <v>69094</v>
      </c>
      <c r="L38">
        <v>718890</v>
      </c>
      <c r="M38">
        <v>4777611</v>
      </c>
      <c r="N38" s="1">
        <v>0</v>
      </c>
      <c r="O38" s="1">
        <v>0</v>
      </c>
      <c r="P38" s="1">
        <v>0</v>
      </c>
      <c r="Q38" s="1">
        <v>0</v>
      </c>
      <c r="R38" s="1">
        <v>1836452242.01</v>
      </c>
      <c r="S38" s="1">
        <v>2164405706.6599998</v>
      </c>
      <c r="T38" s="1">
        <v>1761739114.6400001</v>
      </c>
      <c r="U38" s="1">
        <v>60271827.719999999</v>
      </c>
      <c r="V38" s="1">
        <v>224770870.15000001</v>
      </c>
      <c r="W38" s="1">
        <v>197826039.08000001</v>
      </c>
      <c r="X38" s="1">
        <v>244710836.44</v>
      </c>
      <c r="Y38" s="1">
        <v>2640057443.98</v>
      </c>
      <c r="Z38" s="1">
        <f t="shared" si="18"/>
        <v>6490176636.7000008</v>
      </c>
      <c r="AA38" s="1">
        <f t="shared" si="19"/>
        <v>2640057443.98</v>
      </c>
      <c r="AB38" s="1">
        <f t="shared" si="20"/>
        <v>9130234080.6800003</v>
      </c>
      <c r="AC38" s="2">
        <f t="shared" si="4"/>
        <v>0.71084449526146498</v>
      </c>
      <c r="AD38" s="2">
        <f t="shared" si="5"/>
        <v>0.28915550473853507</v>
      </c>
      <c r="AE38" s="1">
        <f t="shared" si="21"/>
        <v>1911.0459350248482</v>
      </c>
    </row>
    <row r="39" spans="1:32" x14ac:dyDescent="0.3">
      <c r="A39" s="4" t="s">
        <v>38</v>
      </c>
      <c r="B39" s="4">
        <v>2016</v>
      </c>
      <c r="C39" s="4">
        <v>2017</v>
      </c>
      <c r="D39" s="4" t="s">
        <v>43</v>
      </c>
      <c r="E39" s="4" t="s">
        <v>35</v>
      </c>
      <c r="F39" s="4">
        <v>1</v>
      </c>
      <c r="G39" s="4">
        <v>1</v>
      </c>
      <c r="H39" s="5">
        <f t="shared" si="17"/>
        <v>0.1187783174158219</v>
      </c>
      <c r="I39" s="4">
        <v>6832</v>
      </c>
      <c r="J39" s="4">
        <v>81105</v>
      </c>
      <c r="K39" s="4">
        <v>1166</v>
      </c>
      <c r="L39" s="4">
        <v>10932</v>
      </c>
      <c r="M39" s="4">
        <v>78815</v>
      </c>
      <c r="N39" s="6">
        <v>0</v>
      </c>
      <c r="O39" s="6">
        <v>0</v>
      </c>
      <c r="P39" s="6">
        <v>0</v>
      </c>
      <c r="Q39" s="6">
        <v>0</v>
      </c>
      <c r="R39" s="6">
        <v>36457911.369999997</v>
      </c>
      <c r="S39" s="6">
        <v>70824033.260000005</v>
      </c>
      <c r="T39" s="6">
        <v>45643777.969999999</v>
      </c>
      <c r="U39" s="6">
        <v>14009526.390000001</v>
      </c>
      <c r="V39" s="6">
        <v>22367325.5</v>
      </c>
      <c r="W39" s="6">
        <v>7320818.1900000004</v>
      </c>
      <c r="X39" s="6">
        <v>4870662.2</v>
      </c>
      <c r="Y39" s="6">
        <v>56960064.560000002</v>
      </c>
      <c r="Z39" s="6">
        <f t="shared" si="18"/>
        <v>201494054.88</v>
      </c>
      <c r="AA39" s="6">
        <f t="shared" si="19"/>
        <v>56960064.560000002</v>
      </c>
      <c r="AB39" s="6">
        <f t="shared" si="20"/>
        <v>258454119.44</v>
      </c>
      <c r="AC39" s="5">
        <f t="shared" si="4"/>
        <v>0.77961247170903281</v>
      </c>
      <c r="AD39" s="5">
        <f t="shared" si="5"/>
        <v>0.22038752829096714</v>
      </c>
      <c r="AE39" s="6">
        <f t="shared" si="21"/>
        <v>3279.250389392882</v>
      </c>
      <c r="AF39" s="12">
        <f>(AE39-AE38)/AE38</f>
        <v>0.71594535185793107</v>
      </c>
    </row>
    <row r="40" spans="1:32" x14ac:dyDescent="0.3">
      <c r="A40" t="s">
        <v>38</v>
      </c>
      <c r="B40">
        <v>2016</v>
      </c>
      <c r="C40">
        <v>2017</v>
      </c>
      <c r="D40" t="s">
        <v>43</v>
      </c>
      <c r="E40" t="s">
        <v>36</v>
      </c>
      <c r="F40">
        <v>0</v>
      </c>
      <c r="G40">
        <v>0</v>
      </c>
      <c r="H40" s="2">
        <f t="shared" si="17"/>
        <v>0.56437870198211282</v>
      </c>
      <c r="I40">
        <v>270851</v>
      </c>
      <c r="J40">
        <v>3142075</v>
      </c>
      <c r="K40">
        <v>368255</v>
      </c>
      <c r="L40">
        <v>4070784</v>
      </c>
      <c r="M40">
        <v>3214715</v>
      </c>
      <c r="N40" s="1">
        <v>0</v>
      </c>
      <c r="O40" s="1">
        <v>0</v>
      </c>
      <c r="P40" s="1">
        <v>0</v>
      </c>
      <c r="Q40" s="1">
        <v>0</v>
      </c>
      <c r="R40" s="1">
        <v>1086676378.8099999</v>
      </c>
      <c r="S40" s="1">
        <v>1142033316.75</v>
      </c>
      <c r="T40" s="1">
        <v>1284161262.72</v>
      </c>
      <c r="U40" s="1">
        <v>50580722.140000001</v>
      </c>
      <c r="V40" s="1">
        <v>114650167.03</v>
      </c>
      <c r="W40" s="1">
        <v>119321990.64</v>
      </c>
      <c r="X40" s="1">
        <v>160125044.78999999</v>
      </c>
      <c r="Y40" s="1">
        <v>1173610857.48</v>
      </c>
      <c r="Z40" s="1">
        <f t="shared" si="18"/>
        <v>3957548882.8800001</v>
      </c>
      <c r="AA40" s="1">
        <f t="shared" si="19"/>
        <v>1173610857.48</v>
      </c>
      <c r="AB40" s="1">
        <f t="shared" si="20"/>
        <v>5131159740.3600006</v>
      </c>
      <c r="AC40" s="2">
        <f t="shared" si="4"/>
        <v>0.77127766102295225</v>
      </c>
      <c r="AD40" s="2">
        <f t="shared" si="5"/>
        <v>0.22872233897704769</v>
      </c>
      <c r="AE40" s="1">
        <f t="shared" si="21"/>
        <v>1596.1476337280289</v>
      </c>
    </row>
    <row r="41" spans="1:32" x14ac:dyDescent="0.3">
      <c r="A41" s="4" t="s">
        <v>38</v>
      </c>
      <c r="B41" s="4">
        <v>2016</v>
      </c>
      <c r="C41" s="4">
        <v>2017</v>
      </c>
      <c r="D41" s="4" t="s">
        <v>43</v>
      </c>
      <c r="E41" s="4" t="s">
        <v>36</v>
      </c>
      <c r="F41" s="4">
        <v>0</v>
      </c>
      <c r="G41" s="4">
        <v>1</v>
      </c>
      <c r="H41" s="5">
        <f t="shared" si="17"/>
        <v>0.55658355880804078</v>
      </c>
      <c r="I41" s="4">
        <v>4182</v>
      </c>
      <c r="J41" s="4">
        <v>48837</v>
      </c>
      <c r="K41" s="4">
        <v>5679</v>
      </c>
      <c r="L41" s="4">
        <v>61301</v>
      </c>
      <c r="M41" s="4">
        <v>48175</v>
      </c>
      <c r="N41" s="6">
        <v>0</v>
      </c>
      <c r="O41" s="6">
        <v>0</v>
      </c>
      <c r="P41" s="6">
        <v>0</v>
      </c>
      <c r="Q41" s="6">
        <v>0</v>
      </c>
      <c r="R41" s="6">
        <v>16271752.98</v>
      </c>
      <c r="S41" s="6">
        <v>33432299.329999998</v>
      </c>
      <c r="T41" s="6">
        <v>24298743.219999999</v>
      </c>
      <c r="U41" s="6">
        <v>11468766.08</v>
      </c>
      <c r="V41" s="6">
        <v>7240229.0700000003</v>
      </c>
      <c r="W41" s="6">
        <v>6712477.7800000003</v>
      </c>
      <c r="X41" s="6">
        <v>2423920.0499999998</v>
      </c>
      <c r="Y41" s="6">
        <v>20493137.579999998</v>
      </c>
      <c r="Z41" s="6">
        <f t="shared" si="18"/>
        <v>101848188.51000001</v>
      </c>
      <c r="AA41" s="6">
        <f t="shared" si="19"/>
        <v>20493137.579999998</v>
      </c>
      <c r="AB41" s="6">
        <f t="shared" si="20"/>
        <v>122341326.09</v>
      </c>
      <c r="AC41" s="5">
        <f t="shared" si="4"/>
        <v>0.83249210847261634</v>
      </c>
      <c r="AD41" s="5">
        <f t="shared" si="5"/>
        <v>0.16750789152738371</v>
      </c>
      <c r="AE41" s="6">
        <f t="shared" si="21"/>
        <v>2539.5189639854698</v>
      </c>
      <c r="AF41" s="12">
        <f>(AE41-AE40)/AE40</f>
        <v>0.59103012172756442</v>
      </c>
    </row>
    <row r="42" spans="1:32" x14ac:dyDescent="0.3">
      <c r="A42" t="s">
        <v>38</v>
      </c>
      <c r="B42">
        <v>2016</v>
      </c>
      <c r="C42">
        <v>2017</v>
      </c>
      <c r="D42" t="s">
        <v>43</v>
      </c>
      <c r="E42" t="s">
        <v>36</v>
      </c>
      <c r="F42">
        <v>1</v>
      </c>
      <c r="G42">
        <v>0</v>
      </c>
      <c r="H42" s="2">
        <f t="shared" si="17"/>
        <v>0.13944511950572205</v>
      </c>
      <c r="I42">
        <v>568579</v>
      </c>
      <c r="J42">
        <v>6638773</v>
      </c>
      <c r="K42">
        <v>105809</v>
      </c>
      <c r="L42">
        <v>1075753</v>
      </c>
      <c r="M42">
        <v>6721656</v>
      </c>
      <c r="N42" s="1">
        <v>0</v>
      </c>
      <c r="O42" s="1">
        <v>0</v>
      </c>
      <c r="P42" s="1">
        <v>0</v>
      </c>
      <c r="Q42" s="1">
        <v>0</v>
      </c>
      <c r="R42" s="1">
        <v>2552496263.8200002</v>
      </c>
      <c r="S42" s="1">
        <v>3423020666.3200002</v>
      </c>
      <c r="T42" s="1">
        <v>2606986000.3000002</v>
      </c>
      <c r="U42" s="1">
        <v>159540296.00999999</v>
      </c>
      <c r="V42" s="1">
        <v>576284624.5</v>
      </c>
      <c r="W42" s="1">
        <v>406655570.06999999</v>
      </c>
      <c r="X42" s="1">
        <v>333639661.99000001</v>
      </c>
      <c r="Y42" s="1">
        <v>3442766115.1500001</v>
      </c>
      <c r="Z42" s="1">
        <f t="shared" si="18"/>
        <v>10058623083.01</v>
      </c>
      <c r="AA42" s="1">
        <f t="shared" si="19"/>
        <v>3442766115.1500001</v>
      </c>
      <c r="AB42" s="1">
        <f t="shared" si="20"/>
        <v>13501389198.16</v>
      </c>
      <c r="AC42" s="2">
        <f t="shared" si="4"/>
        <v>0.74500652750465202</v>
      </c>
      <c r="AD42" s="2">
        <f t="shared" si="5"/>
        <v>0.25499347249534798</v>
      </c>
      <c r="AE42" s="1">
        <f t="shared" si="21"/>
        <v>2008.6403109828886</v>
      </c>
    </row>
    <row r="43" spans="1:32" x14ac:dyDescent="0.3">
      <c r="A43" s="4" t="s">
        <v>38</v>
      </c>
      <c r="B43" s="4">
        <v>2016</v>
      </c>
      <c r="C43" s="4">
        <v>2017</v>
      </c>
      <c r="D43" s="4" t="s">
        <v>43</v>
      </c>
      <c r="E43" s="4" t="s">
        <v>36</v>
      </c>
      <c r="F43" s="4">
        <v>1</v>
      </c>
      <c r="G43" s="4">
        <v>1</v>
      </c>
      <c r="H43" s="5">
        <f t="shared" si="17"/>
        <v>0.14419917848117805</v>
      </c>
      <c r="I43" s="4">
        <v>22608</v>
      </c>
      <c r="J43" s="4">
        <v>268558</v>
      </c>
      <c r="K43" s="4">
        <v>4985</v>
      </c>
      <c r="L43" s="4">
        <v>45251</v>
      </c>
      <c r="M43" s="4">
        <v>255940</v>
      </c>
      <c r="N43" s="6">
        <v>0</v>
      </c>
      <c r="O43" s="6">
        <v>0</v>
      </c>
      <c r="P43" s="6">
        <v>0</v>
      </c>
      <c r="Q43" s="6">
        <v>0</v>
      </c>
      <c r="R43" s="6">
        <v>124917240.38</v>
      </c>
      <c r="S43" s="6">
        <v>251086538.44</v>
      </c>
      <c r="T43" s="6">
        <v>155265595.05000001</v>
      </c>
      <c r="U43" s="6">
        <v>53102331.030000001</v>
      </c>
      <c r="V43" s="6">
        <v>104504031.81999999</v>
      </c>
      <c r="W43" s="6">
        <v>29743131.800000001</v>
      </c>
      <c r="X43" s="6">
        <v>14714319.41</v>
      </c>
      <c r="Y43" s="6">
        <v>155878804.28999999</v>
      </c>
      <c r="Z43" s="6">
        <f t="shared" si="18"/>
        <v>733333187.92999995</v>
      </c>
      <c r="AA43" s="6">
        <f t="shared" si="19"/>
        <v>155878804.28999999</v>
      </c>
      <c r="AB43" s="6">
        <f t="shared" si="20"/>
        <v>889211992.21999991</v>
      </c>
      <c r="AC43" s="5">
        <f t="shared" si="4"/>
        <v>0.82470006516574956</v>
      </c>
      <c r="AD43" s="5">
        <f t="shared" si="5"/>
        <v>0.17529993483425044</v>
      </c>
      <c r="AE43" s="6">
        <f t="shared" si="21"/>
        <v>3474.2986333515664</v>
      </c>
      <c r="AF43" s="12">
        <f>(AE43-AE42)/AE42</f>
        <v>0.72967684376078601</v>
      </c>
    </row>
    <row r="44" spans="1:32" x14ac:dyDescent="0.3">
      <c r="G44" s="3" t="s">
        <v>26</v>
      </c>
      <c r="H44" s="2">
        <f t="shared" ref="H44:H46" si="22">L44/(J44+L44)</f>
        <v>0.34273747146607836</v>
      </c>
      <c r="I44">
        <f t="shared" ref="I44:Q44" si="23">SUM(I20:I43)</f>
        <v>3236049</v>
      </c>
      <c r="J44">
        <f t="shared" si="23"/>
        <v>37866870</v>
      </c>
      <c r="K44">
        <f t="shared" si="23"/>
        <v>1817374</v>
      </c>
      <c r="L44">
        <f t="shared" si="23"/>
        <v>19746136</v>
      </c>
      <c r="M44">
        <f>SUM(M20:M43)</f>
        <v>38268444</v>
      </c>
      <c r="N44" s="1">
        <f t="shared" si="23"/>
        <v>0</v>
      </c>
      <c r="O44" s="1">
        <f t="shared" si="23"/>
        <v>0</v>
      </c>
      <c r="P44" s="1">
        <f t="shared" si="23"/>
        <v>0</v>
      </c>
      <c r="Q44" s="1">
        <f t="shared" si="23"/>
        <v>0</v>
      </c>
      <c r="R44" s="1">
        <f>SUM(R20:R43)</f>
        <v>14146916817.829998</v>
      </c>
      <c r="S44" s="1">
        <f t="shared" ref="S44:Z44" si="24">SUM(S20:S43)</f>
        <v>17900136457.519997</v>
      </c>
      <c r="T44" s="1">
        <f t="shared" si="24"/>
        <v>13495158859.779999</v>
      </c>
      <c r="U44" s="1">
        <f t="shared" si="24"/>
        <v>758308461.15999997</v>
      </c>
      <c r="V44" s="1">
        <f t="shared" si="24"/>
        <v>2349843591.9900002</v>
      </c>
      <c r="W44" s="1">
        <f t="shared" si="24"/>
        <v>1614417523.1400001</v>
      </c>
      <c r="X44" s="1">
        <f t="shared" si="24"/>
        <v>1913614286.3200004</v>
      </c>
      <c r="Y44" s="1">
        <f t="shared" si="24"/>
        <v>18236402824.359997</v>
      </c>
      <c r="Z44" s="1">
        <f t="shared" si="24"/>
        <v>52178395997.740005</v>
      </c>
      <c r="AA44" s="1">
        <f t="shared" si="10"/>
        <v>18236402824.359997</v>
      </c>
      <c r="AB44" s="1">
        <f t="shared" ref="AB44" si="25">Y44+X44+W44+V44+U44+T44+S44+R44+Q44+P44+O44+N44</f>
        <v>70414798822.099991</v>
      </c>
      <c r="AC44" s="2">
        <f t="shared" si="4"/>
        <v>0.74101462860905865</v>
      </c>
      <c r="AD44" s="2">
        <f t="shared" si="5"/>
        <v>0.25898537139094152</v>
      </c>
      <c r="AE44" s="1">
        <f t="shared" ref="AE44" si="26">AB44/M44</f>
        <v>1840.0225214827128</v>
      </c>
    </row>
    <row r="45" spans="1:32" x14ac:dyDescent="0.3">
      <c r="G45" s="3" t="s">
        <v>47</v>
      </c>
      <c r="H45" s="2">
        <f t="shared" si="22"/>
        <v>0.34485204521532126</v>
      </c>
      <c r="I45">
        <f>I20+I22+I24+I26+I28+I30+I32+I34+I36+I38+I40+I42</f>
        <v>3159387</v>
      </c>
      <c r="J45">
        <f t="shared" ref="J45:AB45" si="27">J20+J22+J24+J26+J28+J30+J32+J34+J36+J38+J40+J42</f>
        <v>36958515</v>
      </c>
      <c r="K45">
        <f t="shared" si="27"/>
        <v>1788114</v>
      </c>
      <c r="L45">
        <f t="shared" si="27"/>
        <v>19453956</v>
      </c>
      <c r="M45">
        <f t="shared" si="27"/>
        <v>37396426</v>
      </c>
      <c r="N45" s="1">
        <f t="shared" si="27"/>
        <v>0</v>
      </c>
      <c r="O45" s="1">
        <f t="shared" si="27"/>
        <v>0</v>
      </c>
      <c r="P45" s="1">
        <f t="shared" si="27"/>
        <v>0</v>
      </c>
      <c r="Q45" s="1">
        <f t="shared" si="27"/>
        <v>0</v>
      </c>
      <c r="R45" s="1">
        <f t="shared" si="27"/>
        <v>13736017374.549999</v>
      </c>
      <c r="S45" s="1">
        <f t="shared" si="27"/>
        <v>17041575900.849998</v>
      </c>
      <c r="T45" s="1">
        <f t="shared" si="27"/>
        <v>12982503244.68</v>
      </c>
      <c r="U45" s="1">
        <f t="shared" si="27"/>
        <v>603430389.45999992</v>
      </c>
      <c r="V45" s="1">
        <f t="shared" si="27"/>
        <v>2027558894.5600002</v>
      </c>
      <c r="W45" s="1">
        <f t="shared" si="27"/>
        <v>1521952600.4400001</v>
      </c>
      <c r="X45" s="1">
        <f t="shared" si="27"/>
        <v>1861947550.97</v>
      </c>
      <c r="Y45" s="1">
        <f t="shared" si="27"/>
        <v>17709228705.18</v>
      </c>
      <c r="Z45" s="1">
        <f t="shared" si="27"/>
        <v>49774985955.510002</v>
      </c>
      <c r="AA45" s="1">
        <f t="shared" si="27"/>
        <v>17709228705.18</v>
      </c>
      <c r="AB45" s="1">
        <f t="shared" si="27"/>
        <v>67484214660.690002</v>
      </c>
      <c r="AC45" s="2">
        <f t="shared" ref="AC45:AC46" si="28">Z45/AB45</f>
        <v>0.73757968742435787</v>
      </c>
      <c r="AD45" s="2">
        <f t="shared" ref="AD45:AD46" si="29">AA45/AB45</f>
        <v>0.26242031257564213</v>
      </c>
      <c r="AE45" s="1">
        <f t="shared" ref="AE45:AE46" si="30">AB45/M45</f>
        <v>1804.5632130912725</v>
      </c>
    </row>
    <row r="46" spans="1:32" x14ac:dyDescent="0.3">
      <c r="G46" s="3" t="s">
        <v>48</v>
      </c>
      <c r="H46" s="2">
        <f t="shared" si="22"/>
        <v>0.24337482872219468</v>
      </c>
      <c r="I46">
        <f>I21+I23+I25+I27+I29+I31+I33+I35+I37+I39+I41+I43</f>
        <v>76662</v>
      </c>
      <c r="J46">
        <f t="shared" ref="J46:AB46" si="31">J21+J23+J25+J27+J29+J31+J33+J35+J37+J39+J41+J43</f>
        <v>908355</v>
      </c>
      <c r="K46">
        <f t="shared" si="31"/>
        <v>29260</v>
      </c>
      <c r="L46">
        <f t="shared" si="31"/>
        <v>292180</v>
      </c>
      <c r="M46">
        <f t="shared" si="31"/>
        <v>872018</v>
      </c>
      <c r="N46" s="1">
        <f t="shared" si="31"/>
        <v>0</v>
      </c>
      <c r="O46" s="1">
        <f t="shared" si="31"/>
        <v>0</v>
      </c>
      <c r="P46" s="1">
        <f t="shared" si="31"/>
        <v>0</v>
      </c>
      <c r="Q46" s="1">
        <f t="shared" si="31"/>
        <v>0</v>
      </c>
      <c r="R46" s="1">
        <f t="shared" si="31"/>
        <v>410899443.28000003</v>
      </c>
      <c r="S46" s="1">
        <f t="shared" si="31"/>
        <v>858560556.67000008</v>
      </c>
      <c r="T46" s="1">
        <f t="shared" si="31"/>
        <v>512655615.09999996</v>
      </c>
      <c r="U46" s="1">
        <f t="shared" si="31"/>
        <v>154878071.69999999</v>
      </c>
      <c r="V46" s="1">
        <f t="shared" si="31"/>
        <v>322284697.42999995</v>
      </c>
      <c r="W46" s="1">
        <f t="shared" si="31"/>
        <v>92464922.700000003</v>
      </c>
      <c r="X46" s="1">
        <f t="shared" si="31"/>
        <v>51666735.349999994</v>
      </c>
      <c r="Y46" s="1">
        <f t="shared" si="31"/>
        <v>527174119.17999995</v>
      </c>
      <c r="Z46" s="1">
        <f t="shared" si="31"/>
        <v>2403410042.23</v>
      </c>
      <c r="AA46" s="1">
        <f t="shared" si="31"/>
        <v>527174119.17999995</v>
      </c>
      <c r="AB46" s="1">
        <f t="shared" si="31"/>
        <v>2930584161.4099998</v>
      </c>
      <c r="AC46" s="2">
        <f t="shared" si="28"/>
        <v>0.82011295695860198</v>
      </c>
      <c r="AD46" s="2">
        <f t="shared" si="29"/>
        <v>0.17988704304139802</v>
      </c>
      <c r="AE46" s="1">
        <f t="shared" si="30"/>
        <v>3360.6922809047519</v>
      </c>
      <c r="AF46" s="9">
        <f>(AE46-AE45)/AE45</f>
        <v>0.86233004004763147</v>
      </c>
    </row>
    <row r="47" spans="1:32" x14ac:dyDescent="0.3">
      <c r="G47" s="3"/>
      <c r="H47" s="2"/>
      <c r="AC47" s="2"/>
      <c r="AD47" s="2"/>
    </row>
    <row r="48" spans="1:32" x14ac:dyDescent="0.3">
      <c r="A48" t="s">
        <v>44</v>
      </c>
      <c r="B48">
        <v>2016</v>
      </c>
      <c r="C48">
        <v>2017</v>
      </c>
      <c r="D48" t="s">
        <v>42</v>
      </c>
      <c r="E48" t="s">
        <v>39</v>
      </c>
      <c r="F48">
        <v>0</v>
      </c>
      <c r="G48">
        <v>0</v>
      </c>
      <c r="H48" s="2">
        <f t="shared" ref="H48:H71" si="32">L48/(J48+L48)</f>
        <v>0.44950434985449844</v>
      </c>
      <c r="I48">
        <v>3391984</v>
      </c>
      <c r="J48">
        <v>39132438</v>
      </c>
      <c r="K48">
        <v>2848408</v>
      </c>
      <c r="L48">
        <v>31953388</v>
      </c>
      <c r="M48">
        <v>40352654</v>
      </c>
      <c r="N48" s="1">
        <v>0</v>
      </c>
      <c r="O48" s="1">
        <v>0</v>
      </c>
      <c r="P48" s="1">
        <v>0</v>
      </c>
      <c r="Q48" s="1">
        <v>0</v>
      </c>
      <c r="R48" s="1">
        <v>8719769931.0300007</v>
      </c>
      <c r="S48" s="1">
        <v>10437316621.959999</v>
      </c>
      <c r="T48" s="1">
        <v>12709624753.01</v>
      </c>
      <c r="U48" s="1">
        <v>388148268.5</v>
      </c>
      <c r="V48" s="1">
        <v>857163832.15999997</v>
      </c>
      <c r="W48" s="1">
        <v>663824742.63</v>
      </c>
      <c r="X48" s="1">
        <v>913421523.86000001</v>
      </c>
      <c r="Y48" s="1">
        <v>6044324600.7799997</v>
      </c>
      <c r="Z48" s="1">
        <f t="shared" ref="Z48" si="33">X48+W48+V48+U48+T48+S48+R48+P48+O48+N48</f>
        <v>34689269673.150002</v>
      </c>
      <c r="AA48" s="1">
        <f t="shared" ref="AA48" si="34">Y48+Q48</f>
        <v>6044324600.7799997</v>
      </c>
      <c r="AB48" s="1">
        <f t="shared" ref="AB48" si="35">Z48+AA48</f>
        <v>40733594273.93</v>
      </c>
      <c r="AC48" s="2">
        <f t="shared" si="4"/>
        <v>0.85161327625221517</v>
      </c>
      <c r="AD48" s="2">
        <f t="shared" si="5"/>
        <v>0.1483867237477848</v>
      </c>
      <c r="AE48" s="1">
        <f t="shared" ref="AE48" si="36">AB48/M48</f>
        <v>1009.4402780528388</v>
      </c>
    </row>
    <row r="49" spans="1:32" x14ac:dyDescent="0.3">
      <c r="A49" s="4" t="s">
        <v>44</v>
      </c>
      <c r="B49" s="4">
        <v>2016</v>
      </c>
      <c r="C49" s="4">
        <v>2017</v>
      </c>
      <c r="D49" s="4" t="s">
        <v>42</v>
      </c>
      <c r="E49" s="4" t="s">
        <v>39</v>
      </c>
      <c r="F49" s="4">
        <v>0</v>
      </c>
      <c r="G49" s="4">
        <v>1</v>
      </c>
      <c r="H49" s="5">
        <f t="shared" si="32"/>
        <v>0.45815590326165573</v>
      </c>
      <c r="I49" s="4">
        <v>51524</v>
      </c>
      <c r="J49" s="4">
        <v>614332</v>
      </c>
      <c r="K49" s="4">
        <v>48865</v>
      </c>
      <c r="L49" s="4">
        <v>519448</v>
      </c>
      <c r="M49" s="4">
        <v>581667</v>
      </c>
      <c r="N49" s="6">
        <v>0</v>
      </c>
      <c r="O49" s="6">
        <v>0</v>
      </c>
      <c r="P49" s="6">
        <v>0</v>
      </c>
      <c r="Q49" s="6">
        <v>0</v>
      </c>
      <c r="R49" s="6">
        <v>185238049.77000001</v>
      </c>
      <c r="S49" s="6">
        <v>393692786.12</v>
      </c>
      <c r="T49" s="6">
        <v>293731993.49000001</v>
      </c>
      <c r="U49" s="6">
        <v>128177814.97</v>
      </c>
      <c r="V49" s="6">
        <v>118968760.53</v>
      </c>
      <c r="W49" s="6">
        <v>82720561.540000007</v>
      </c>
      <c r="X49" s="6">
        <v>27574266.859999999</v>
      </c>
      <c r="Y49" s="6">
        <v>145109417.72</v>
      </c>
      <c r="Z49" s="6">
        <f t="shared" ref="Z49:Z71" si="37">X49+W49+V49+U49+T49+S49+R49+P49+O49+N49</f>
        <v>1230104233.28</v>
      </c>
      <c r="AA49" s="6">
        <f t="shared" ref="AA49:AA71" si="38">Y49+Q49</f>
        <v>145109417.72</v>
      </c>
      <c r="AB49" s="6">
        <f t="shared" ref="AB49:AB71" si="39">Z49+AA49</f>
        <v>1375213651</v>
      </c>
      <c r="AC49" s="5">
        <f t="shared" si="4"/>
        <v>0.89448227363473132</v>
      </c>
      <c r="AD49" s="5">
        <f t="shared" si="5"/>
        <v>0.1055177263652686</v>
      </c>
      <c r="AE49" s="6">
        <f t="shared" ref="AE49:AE71" si="40">AB49/M49</f>
        <v>2364.262801568595</v>
      </c>
      <c r="AF49" s="12">
        <f>(AE49-AE48)/AE48</f>
        <v>1.3421522332446876</v>
      </c>
    </row>
    <row r="50" spans="1:32" x14ac:dyDescent="0.3">
      <c r="A50" t="s">
        <v>44</v>
      </c>
      <c r="B50">
        <v>2016</v>
      </c>
      <c r="C50">
        <v>2017</v>
      </c>
      <c r="D50" t="s">
        <v>42</v>
      </c>
      <c r="E50" t="s">
        <v>39</v>
      </c>
      <c r="F50">
        <v>1</v>
      </c>
      <c r="G50">
        <v>0</v>
      </c>
      <c r="H50" s="2">
        <f t="shared" si="32"/>
        <v>0.17264437294203192</v>
      </c>
      <c r="I50">
        <v>530144</v>
      </c>
      <c r="J50">
        <v>6099983</v>
      </c>
      <c r="K50">
        <v>132519</v>
      </c>
      <c r="L50">
        <v>1272884</v>
      </c>
      <c r="M50">
        <v>6202453</v>
      </c>
      <c r="N50" s="1">
        <v>0</v>
      </c>
      <c r="O50" s="1">
        <v>0</v>
      </c>
      <c r="P50" s="1">
        <v>0</v>
      </c>
      <c r="Q50" s="1">
        <v>0</v>
      </c>
      <c r="R50" s="1">
        <v>1855843239.6400001</v>
      </c>
      <c r="S50" s="1">
        <v>3175940237.2199998</v>
      </c>
      <c r="T50" s="1">
        <v>2024984378.47</v>
      </c>
      <c r="U50" s="1">
        <v>216083389.27000001</v>
      </c>
      <c r="V50" s="1">
        <v>735539156.63</v>
      </c>
      <c r="W50" s="1">
        <v>339344549.98000002</v>
      </c>
      <c r="X50" s="1">
        <v>211434355.96000001</v>
      </c>
      <c r="Y50" s="1">
        <v>1909489021.28</v>
      </c>
      <c r="Z50" s="1">
        <f t="shared" si="37"/>
        <v>8559169307.170001</v>
      </c>
      <c r="AA50" s="1">
        <f t="shared" si="38"/>
        <v>1909489021.28</v>
      </c>
      <c r="AB50" s="1">
        <f t="shared" si="39"/>
        <v>10468658328.450001</v>
      </c>
      <c r="AC50" s="2">
        <f t="shared" si="4"/>
        <v>0.8175994514893371</v>
      </c>
      <c r="AD50" s="2">
        <f t="shared" si="5"/>
        <v>0.18240054851066295</v>
      </c>
      <c r="AE50" s="1">
        <f t="shared" si="40"/>
        <v>1687.8254987905593</v>
      </c>
    </row>
    <row r="51" spans="1:32" x14ac:dyDescent="0.3">
      <c r="A51" s="4" t="s">
        <v>44</v>
      </c>
      <c r="B51" s="4">
        <v>2016</v>
      </c>
      <c r="C51" s="4">
        <v>2017</v>
      </c>
      <c r="D51" s="4" t="s">
        <v>42</v>
      </c>
      <c r="E51" s="4" t="s">
        <v>39</v>
      </c>
      <c r="F51" s="4">
        <v>1</v>
      </c>
      <c r="G51" s="4">
        <v>1</v>
      </c>
      <c r="H51" s="5">
        <f t="shared" si="32"/>
        <v>0.19072801657444075</v>
      </c>
      <c r="I51" s="4">
        <v>51875</v>
      </c>
      <c r="J51" s="4">
        <v>617167</v>
      </c>
      <c r="K51" s="4">
        <v>17179</v>
      </c>
      <c r="L51" s="4">
        <v>145453</v>
      </c>
      <c r="M51" s="4">
        <v>566863</v>
      </c>
      <c r="N51" s="6">
        <v>0</v>
      </c>
      <c r="O51" s="6">
        <v>0</v>
      </c>
      <c r="P51" s="6">
        <v>0</v>
      </c>
      <c r="Q51" s="6">
        <v>0</v>
      </c>
      <c r="R51" s="6">
        <v>263609912.50999999</v>
      </c>
      <c r="S51" s="6">
        <v>606045436.96000004</v>
      </c>
      <c r="T51" s="6">
        <v>339918566.41000003</v>
      </c>
      <c r="U51" s="6">
        <v>140002819.28999999</v>
      </c>
      <c r="V51" s="6">
        <v>325409400.37</v>
      </c>
      <c r="W51" s="6">
        <v>64618513.640000001</v>
      </c>
      <c r="X51" s="6">
        <v>26574831.190000001</v>
      </c>
      <c r="Y51" s="6">
        <v>236167832.97999999</v>
      </c>
      <c r="Z51" s="6">
        <f t="shared" si="37"/>
        <v>1766179480.3700001</v>
      </c>
      <c r="AA51" s="6">
        <f t="shared" si="38"/>
        <v>236167832.97999999</v>
      </c>
      <c r="AB51" s="6">
        <f t="shared" si="39"/>
        <v>2002347313.3500001</v>
      </c>
      <c r="AC51" s="5">
        <f t="shared" si="4"/>
        <v>0.88205451102042698</v>
      </c>
      <c r="AD51" s="5">
        <f t="shared" si="5"/>
        <v>0.11794548897957297</v>
      </c>
      <c r="AE51" s="6">
        <f t="shared" si="40"/>
        <v>3532.3302338483904</v>
      </c>
      <c r="AF51" s="12">
        <f>(AE51-AE50)/AE50</f>
        <v>1.0928290491994244</v>
      </c>
    </row>
    <row r="52" spans="1:32" x14ac:dyDescent="0.3">
      <c r="A52" t="s">
        <v>44</v>
      </c>
      <c r="B52">
        <v>2016</v>
      </c>
      <c r="C52">
        <v>2017</v>
      </c>
      <c r="D52" t="s">
        <v>42</v>
      </c>
      <c r="E52" t="s">
        <v>40</v>
      </c>
      <c r="F52">
        <v>0</v>
      </c>
      <c r="G52">
        <v>0</v>
      </c>
      <c r="H52" s="2">
        <f t="shared" si="32"/>
        <v>0.43803608423622048</v>
      </c>
      <c r="I52">
        <v>1750345</v>
      </c>
      <c r="J52">
        <v>21003770</v>
      </c>
      <c r="K52">
        <v>1421648</v>
      </c>
      <c r="L52">
        <v>16371886</v>
      </c>
      <c r="M52">
        <v>20603670</v>
      </c>
      <c r="N52" s="1">
        <v>0</v>
      </c>
      <c r="O52" s="1">
        <v>0</v>
      </c>
      <c r="P52" s="1">
        <v>0</v>
      </c>
      <c r="Q52" s="1">
        <v>0</v>
      </c>
      <c r="R52" s="1">
        <v>5533054885.79</v>
      </c>
      <c r="S52" s="1">
        <v>7887340392.3500004</v>
      </c>
      <c r="T52" s="1">
        <v>8479061908.5600004</v>
      </c>
      <c r="U52" s="1">
        <v>550245050.13</v>
      </c>
      <c r="V52" s="1">
        <v>1273825370.6099999</v>
      </c>
      <c r="W52" s="1">
        <v>769254550.77999997</v>
      </c>
      <c r="X52" s="1">
        <v>527361176.94999999</v>
      </c>
      <c r="Y52" s="1">
        <v>3315601038.54</v>
      </c>
      <c r="Z52" s="1">
        <f t="shared" si="37"/>
        <v>25020143335.170002</v>
      </c>
      <c r="AA52" s="1">
        <f t="shared" si="38"/>
        <v>3315601038.54</v>
      </c>
      <c r="AB52" s="1">
        <f t="shared" si="39"/>
        <v>28335744373.710003</v>
      </c>
      <c r="AC52" s="2">
        <f t="shared" si="4"/>
        <v>0.88298874401138983</v>
      </c>
      <c r="AD52" s="2">
        <f t="shared" si="5"/>
        <v>0.11701125598861012</v>
      </c>
      <c r="AE52" s="1">
        <f t="shared" si="40"/>
        <v>1375.2765586766825</v>
      </c>
    </row>
    <row r="53" spans="1:32" x14ac:dyDescent="0.3">
      <c r="A53" s="4" t="s">
        <v>44</v>
      </c>
      <c r="B53" s="4">
        <v>2016</v>
      </c>
      <c r="C53" s="4">
        <v>2017</v>
      </c>
      <c r="D53" s="4" t="s">
        <v>42</v>
      </c>
      <c r="E53" s="4" t="s">
        <v>40</v>
      </c>
      <c r="F53" s="4">
        <v>0</v>
      </c>
      <c r="G53" s="4">
        <v>1</v>
      </c>
      <c r="H53" s="5">
        <f t="shared" si="32"/>
        <v>0.4820418237125782</v>
      </c>
      <c r="I53" s="4">
        <v>117647</v>
      </c>
      <c r="J53" s="4">
        <v>1411738</v>
      </c>
      <c r="K53" s="4">
        <v>128053</v>
      </c>
      <c r="L53" s="4">
        <v>1313845</v>
      </c>
      <c r="M53" s="4">
        <v>1285327</v>
      </c>
      <c r="N53" s="6">
        <v>0</v>
      </c>
      <c r="O53" s="6">
        <v>0</v>
      </c>
      <c r="P53" s="6">
        <v>0</v>
      </c>
      <c r="Q53" s="6">
        <v>0</v>
      </c>
      <c r="R53" s="6">
        <v>359877674.72000003</v>
      </c>
      <c r="S53" s="6">
        <v>878182304.5</v>
      </c>
      <c r="T53" s="6">
        <v>628297375.26999998</v>
      </c>
      <c r="U53" s="6">
        <v>405815522.07999998</v>
      </c>
      <c r="V53" s="6">
        <v>360705671.22000003</v>
      </c>
      <c r="W53" s="6">
        <v>226867601.72999999</v>
      </c>
      <c r="X53" s="6">
        <v>41393336.530000001</v>
      </c>
      <c r="Y53" s="6">
        <v>270027073.76999998</v>
      </c>
      <c r="Z53" s="6">
        <f t="shared" si="37"/>
        <v>2901139486.0500002</v>
      </c>
      <c r="AA53" s="6">
        <f t="shared" si="38"/>
        <v>270027073.76999998</v>
      </c>
      <c r="AB53" s="6">
        <f t="shared" si="39"/>
        <v>3171166559.8200002</v>
      </c>
      <c r="AC53" s="5">
        <f t="shared" si="4"/>
        <v>0.91484929325650843</v>
      </c>
      <c r="AD53" s="5">
        <f t="shared" si="5"/>
        <v>8.5150706743491608E-2</v>
      </c>
      <c r="AE53" s="6">
        <f t="shared" si="40"/>
        <v>2467.2060571512152</v>
      </c>
      <c r="AF53" s="12">
        <f>(AE53-AE52)/AE52</f>
        <v>0.79397085014319457</v>
      </c>
    </row>
    <row r="54" spans="1:32" x14ac:dyDescent="0.3">
      <c r="A54" t="s">
        <v>44</v>
      </c>
      <c r="B54">
        <v>2016</v>
      </c>
      <c r="C54">
        <v>2017</v>
      </c>
      <c r="D54" t="s">
        <v>42</v>
      </c>
      <c r="E54" t="s">
        <v>40</v>
      </c>
      <c r="F54">
        <v>1</v>
      </c>
      <c r="G54">
        <v>0</v>
      </c>
      <c r="H54" s="2">
        <f t="shared" si="32"/>
        <v>0.13760722970192055</v>
      </c>
      <c r="I54">
        <v>237743</v>
      </c>
      <c r="J54">
        <v>2851763</v>
      </c>
      <c r="K54">
        <v>48771</v>
      </c>
      <c r="L54">
        <v>455040</v>
      </c>
      <c r="M54">
        <v>2747800</v>
      </c>
      <c r="N54" s="1">
        <v>0</v>
      </c>
      <c r="O54" s="1">
        <v>0</v>
      </c>
      <c r="P54" s="1">
        <v>0</v>
      </c>
      <c r="Q54" s="1">
        <v>0</v>
      </c>
      <c r="R54" s="1">
        <v>765656861.66999996</v>
      </c>
      <c r="S54" s="1">
        <v>1509279926.8900001</v>
      </c>
      <c r="T54" s="1">
        <v>1040409436.2</v>
      </c>
      <c r="U54" s="1">
        <v>166923095.25</v>
      </c>
      <c r="V54" s="1">
        <v>438101321.51999998</v>
      </c>
      <c r="W54" s="1">
        <v>216929641.5</v>
      </c>
      <c r="X54" s="1">
        <v>81299835.650000006</v>
      </c>
      <c r="Y54" s="1">
        <v>761278929.85000002</v>
      </c>
      <c r="Z54" s="1">
        <f t="shared" si="37"/>
        <v>4218600118.6800003</v>
      </c>
      <c r="AA54" s="1">
        <f t="shared" si="38"/>
        <v>761278929.85000002</v>
      </c>
      <c r="AB54" s="1">
        <f t="shared" si="39"/>
        <v>4979879048.5300007</v>
      </c>
      <c r="AC54" s="2">
        <f t="shared" si="4"/>
        <v>0.84712903216500401</v>
      </c>
      <c r="AD54" s="2">
        <f t="shared" si="5"/>
        <v>0.15287096783499596</v>
      </c>
      <c r="AE54" s="1">
        <f t="shared" si="40"/>
        <v>1812.3149605247836</v>
      </c>
    </row>
    <row r="55" spans="1:32" x14ac:dyDescent="0.3">
      <c r="A55" s="4" t="s">
        <v>44</v>
      </c>
      <c r="B55" s="4">
        <v>2016</v>
      </c>
      <c r="C55" s="4">
        <v>2017</v>
      </c>
      <c r="D55" s="4" t="s">
        <v>42</v>
      </c>
      <c r="E55" s="4" t="s">
        <v>40</v>
      </c>
      <c r="F55" s="4">
        <v>1</v>
      </c>
      <c r="G55" s="4">
        <v>1</v>
      </c>
      <c r="H55" s="5">
        <f t="shared" si="32"/>
        <v>0.22220921865086121</v>
      </c>
      <c r="I55" s="4">
        <v>67022</v>
      </c>
      <c r="J55" s="4">
        <v>804161</v>
      </c>
      <c r="K55" s="4">
        <v>28685</v>
      </c>
      <c r="L55" s="4">
        <v>229743</v>
      </c>
      <c r="M55" s="4">
        <v>701645</v>
      </c>
      <c r="N55" s="6">
        <v>0</v>
      </c>
      <c r="O55" s="6">
        <v>0</v>
      </c>
      <c r="P55" s="6">
        <v>0</v>
      </c>
      <c r="Q55" s="6">
        <v>0</v>
      </c>
      <c r="R55" s="6">
        <v>276877211.31999999</v>
      </c>
      <c r="S55" s="6">
        <v>654441648.13</v>
      </c>
      <c r="T55" s="6">
        <v>381293645.22000003</v>
      </c>
      <c r="U55" s="6">
        <v>252143086.53</v>
      </c>
      <c r="V55" s="6">
        <v>381128813.70999998</v>
      </c>
      <c r="W55" s="6">
        <v>89951526.849999994</v>
      </c>
      <c r="X55" s="6">
        <v>26540262.550000001</v>
      </c>
      <c r="Y55" s="6">
        <v>231597876.38</v>
      </c>
      <c r="Z55" s="6">
        <f t="shared" si="37"/>
        <v>2062376194.3100002</v>
      </c>
      <c r="AA55" s="6">
        <f t="shared" si="38"/>
        <v>231597876.38</v>
      </c>
      <c r="AB55" s="6">
        <f t="shared" si="39"/>
        <v>2293974070.6900001</v>
      </c>
      <c r="AC55" s="5">
        <f t="shared" si="4"/>
        <v>0.89904076103600505</v>
      </c>
      <c r="AD55" s="5">
        <f t="shared" si="5"/>
        <v>0.10095923896399496</v>
      </c>
      <c r="AE55" s="6">
        <f t="shared" si="40"/>
        <v>3269.4226719922467</v>
      </c>
      <c r="AF55" s="12">
        <f>(AE55-AE54)/AE54</f>
        <v>0.80400357730619587</v>
      </c>
    </row>
    <row r="56" spans="1:32" x14ac:dyDescent="0.3">
      <c r="A56" t="s">
        <v>44</v>
      </c>
      <c r="B56">
        <v>2016</v>
      </c>
      <c r="C56">
        <v>2017</v>
      </c>
      <c r="D56" t="s">
        <v>42</v>
      </c>
      <c r="E56" t="s">
        <v>41</v>
      </c>
      <c r="F56">
        <v>0</v>
      </c>
      <c r="G56">
        <v>0</v>
      </c>
      <c r="H56" s="2">
        <f t="shared" si="32"/>
        <v>0.5273592386994449</v>
      </c>
      <c r="I56">
        <v>492404</v>
      </c>
      <c r="J56">
        <v>5908744</v>
      </c>
      <c r="K56">
        <v>599438</v>
      </c>
      <c r="L56">
        <v>6592810</v>
      </c>
      <c r="M56">
        <v>5591526</v>
      </c>
      <c r="N56" s="1">
        <v>0</v>
      </c>
      <c r="O56" s="1">
        <v>0</v>
      </c>
      <c r="P56" s="1">
        <v>0</v>
      </c>
      <c r="Q56" s="1">
        <v>0</v>
      </c>
      <c r="R56" s="1">
        <v>1371679224.3</v>
      </c>
      <c r="S56" s="1">
        <v>2939295207.8800001</v>
      </c>
      <c r="T56" s="1">
        <v>2522936360.5799999</v>
      </c>
      <c r="U56" s="1">
        <v>583013308.36000001</v>
      </c>
      <c r="V56" s="1">
        <v>979228757.34000003</v>
      </c>
      <c r="W56" s="1">
        <v>535675876.47000003</v>
      </c>
      <c r="X56" s="1">
        <v>118272995.92</v>
      </c>
      <c r="Y56" s="1">
        <v>763447887.71000004</v>
      </c>
      <c r="Z56" s="1">
        <f t="shared" si="37"/>
        <v>9050101730.8500004</v>
      </c>
      <c r="AA56" s="1">
        <f t="shared" si="38"/>
        <v>763447887.71000004</v>
      </c>
      <c r="AB56" s="1">
        <f t="shared" si="39"/>
        <v>9813549618.5600014</v>
      </c>
      <c r="AC56" s="2">
        <f t="shared" si="4"/>
        <v>0.92220471517603375</v>
      </c>
      <c r="AD56" s="2">
        <f t="shared" si="5"/>
        <v>7.7795284823966193E-2</v>
      </c>
      <c r="AE56" s="1">
        <f t="shared" si="40"/>
        <v>1755.0753798801975</v>
      </c>
    </row>
    <row r="57" spans="1:32" x14ac:dyDescent="0.3">
      <c r="A57" s="4" t="s">
        <v>44</v>
      </c>
      <c r="B57" s="4">
        <v>2016</v>
      </c>
      <c r="C57" s="4">
        <v>2017</v>
      </c>
      <c r="D57" s="4" t="s">
        <v>42</v>
      </c>
      <c r="E57" s="4" t="s">
        <v>41</v>
      </c>
      <c r="F57" s="4">
        <v>0</v>
      </c>
      <c r="G57" s="4">
        <v>1</v>
      </c>
      <c r="H57" s="5">
        <f t="shared" si="32"/>
        <v>0.5754569455619688</v>
      </c>
      <c r="I57" s="4">
        <v>100384</v>
      </c>
      <c r="J57" s="4">
        <v>1204587</v>
      </c>
      <c r="K57" s="4">
        <v>169828</v>
      </c>
      <c r="L57" s="4">
        <v>1632786</v>
      </c>
      <c r="M57" s="4">
        <v>1012504</v>
      </c>
      <c r="N57" s="6">
        <v>0</v>
      </c>
      <c r="O57" s="6">
        <v>0</v>
      </c>
      <c r="P57" s="6">
        <v>0</v>
      </c>
      <c r="Q57" s="6">
        <v>0</v>
      </c>
      <c r="R57" s="6">
        <v>229754630.63</v>
      </c>
      <c r="S57" s="6">
        <v>714859223.90999997</v>
      </c>
      <c r="T57" s="6">
        <v>458398072.91000003</v>
      </c>
      <c r="U57" s="6">
        <v>574850107.27999997</v>
      </c>
      <c r="V57" s="6">
        <v>377294438.38999999</v>
      </c>
      <c r="W57" s="6">
        <v>230305588.18000001</v>
      </c>
      <c r="X57" s="6">
        <v>22705297.02</v>
      </c>
      <c r="Y57" s="6">
        <v>155662091.72999999</v>
      </c>
      <c r="Z57" s="6">
        <f t="shared" si="37"/>
        <v>2608167358.3200002</v>
      </c>
      <c r="AA57" s="6">
        <f t="shared" si="38"/>
        <v>155662091.72999999</v>
      </c>
      <c r="AB57" s="6">
        <f t="shared" si="39"/>
        <v>2763829450.0500002</v>
      </c>
      <c r="AC57" s="5">
        <f t="shared" si="4"/>
        <v>0.94367883599793612</v>
      </c>
      <c r="AD57" s="5">
        <f t="shared" si="5"/>
        <v>5.6321164002063849E-2</v>
      </c>
      <c r="AE57" s="6">
        <f t="shared" si="40"/>
        <v>2729.6973148254233</v>
      </c>
      <c r="AF57" s="12">
        <f>(AE57-AE56)/AE56</f>
        <v>0.555316282205357</v>
      </c>
    </row>
    <row r="58" spans="1:32" x14ac:dyDescent="0.3">
      <c r="A58" t="s">
        <v>44</v>
      </c>
      <c r="B58">
        <v>2016</v>
      </c>
      <c r="C58">
        <v>2017</v>
      </c>
      <c r="D58" t="s">
        <v>42</v>
      </c>
      <c r="E58" t="s">
        <v>41</v>
      </c>
      <c r="F58">
        <v>1</v>
      </c>
      <c r="G58">
        <v>0</v>
      </c>
      <c r="H58" s="2">
        <f t="shared" si="32"/>
        <v>0.15581580686022359</v>
      </c>
      <c r="I58">
        <v>78489</v>
      </c>
      <c r="J58">
        <v>941690</v>
      </c>
      <c r="K58">
        <v>21418</v>
      </c>
      <c r="L58">
        <v>173813</v>
      </c>
      <c r="M58">
        <v>875513</v>
      </c>
      <c r="N58" s="1">
        <v>0</v>
      </c>
      <c r="O58" s="1">
        <v>0</v>
      </c>
      <c r="P58" s="1">
        <v>0</v>
      </c>
      <c r="Q58" s="1">
        <v>0</v>
      </c>
      <c r="R58" s="1">
        <v>201296880.88999999</v>
      </c>
      <c r="S58" s="1">
        <v>524724725.83999997</v>
      </c>
      <c r="T58" s="1">
        <v>334714628.86000001</v>
      </c>
      <c r="U58" s="1">
        <v>110938613.25</v>
      </c>
      <c r="V58" s="1">
        <v>217849080.03999999</v>
      </c>
      <c r="W58" s="1">
        <v>98041807.409999996</v>
      </c>
      <c r="X58" s="1">
        <v>20645318.91</v>
      </c>
      <c r="Y58" s="1">
        <v>200163329.37</v>
      </c>
      <c r="Z58" s="1">
        <f t="shared" si="37"/>
        <v>1508211055.1999998</v>
      </c>
      <c r="AA58" s="1">
        <f t="shared" si="38"/>
        <v>200163329.37</v>
      </c>
      <c r="AB58" s="1">
        <f t="shared" si="39"/>
        <v>1708374384.5699997</v>
      </c>
      <c r="AC58" s="2">
        <f t="shared" si="4"/>
        <v>0.88283403732936372</v>
      </c>
      <c r="AD58" s="2">
        <f t="shared" si="5"/>
        <v>0.11716596267063639</v>
      </c>
      <c r="AE58" s="1">
        <f t="shared" si="40"/>
        <v>1951.2838582294034</v>
      </c>
    </row>
    <row r="59" spans="1:32" x14ac:dyDescent="0.3">
      <c r="A59" s="4" t="s">
        <v>44</v>
      </c>
      <c r="B59" s="4">
        <v>2016</v>
      </c>
      <c r="C59" s="4">
        <v>2017</v>
      </c>
      <c r="D59" s="4" t="s">
        <v>42</v>
      </c>
      <c r="E59" s="4" t="s">
        <v>41</v>
      </c>
      <c r="F59" s="4">
        <v>1</v>
      </c>
      <c r="G59" s="4">
        <v>1</v>
      </c>
      <c r="H59" s="5">
        <f t="shared" si="32"/>
        <v>0.27867017961357582</v>
      </c>
      <c r="I59" s="4">
        <v>50926</v>
      </c>
      <c r="J59" s="4">
        <v>611076</v>
      </c>
      <c r="K59" s="4">
        <v>30848</v>
      </c>
      <c r="L59" s="4">
        <v>236076</v>
      </c>
      <c r="M59" s="4">
        <v>497379</v>
      </c>
      <c r="N59" s="6">
        <v>0</v>
      </c>
      <c r="O59" s="6">
        <v>0</v>
      </c>
      <c r="P59" s="6">
        <v>0</v>
      </c>
      <c r="Q59" s="6">
        <v>0</v>
      </c>
      <c r="R59" s="6">
        <v>158265659.21000001</v>
      </c>
      <c r="S59" s="6">
        <v>410374146.77999997</v>
      </c>
      <c r="T59" s="6">
        <v>235016163.31</v>
      </c>
      <c r="U59" s="6">
        <v>252989536.06</v>
      </c>
      <c r="V59" s="6">
        <v>251760823.34</v>
      </c>
      <c r="W59" s="6">
        <v>63316610.829999998</v>
      </c>
      <c r="X59" s="6">
        <v>14076975.449999999</v>
      </c>
      <c r="Y59" s="6">
        <v>118445653.42</v>
      </c>
      <c r="Z59" s="6">
        <f t="shared" si="37"/>
        <v>1385799914.98</v>
      </c>
      <c r="AA59" s="6">
        <f t="shared" si="38"/>
        <v>118445653.42</v>
      </c>
      <c r="AB59" s="6">
        <f t="shared" si="39"/>
        <v>1504245568.4000001</v>
      </c>
      <c r="AC59" s="5">
        <f t="shared" si="4"/>
        <v>0.92125909764455183</v>
      </c>
      <c r="AD59" s="5">
        <f t="shared" si="5"/>
        <v>7.8740902355448145E-2</v>
      </c>
      <c r="AE59" s="6">
        <f t="shared" si="40"/>
        <v>3024.3447519899314</v>
      </c>
      <c r="AF59" s="12">
        <f>(AE59-AE58)/AE58</f>
        <v>0.54992557296826317</v>
      </c>
    </row>
    <row r="60" spans="1:32" x14ac:dyDescent="0.3">
      <c r="A60" t="s">
        <v>44</v>
      </c>
      <c r="B60">
        <v>2016</v>
      </c>
      <c r="C60">
        <v>2017</v>
      </c>
      <c r="D60" t="s">
        <v>43</v>
      </c>
      <c r="E60" t="s">
        <v>39</v>
      </c>
      <c r="F60">
        <v>0</v>
      </c>
      <c r="G60">
        <v>0</v>
      </c>
      <c r="H60" s="2">
        <f t="shared" si="32"/>
        <v>0.36106374548505615</v>
      </c>
      <c r="I60">
        <v>4399256</v>
      </c>
      <c r="J60">
        <v>50644642</v>
      </c>
      <c r="K60">
        <v>2559417</v>
      </c>
      <c r="L60">
        <v>28619356</v>
      </c>
      <c r="M60">
        <v>52501935</v>
      </c>
      <c r="N60" s="1">
        <v>0</v>
      </c>
      <c r="O60" s="1">
        <v>0</v>
      </c>
      <c r="P60" s="1">
        <v>0</v>
      </c>
      <c r="Q60" s="1">
        <v>0</v>
      </c>
      <c r="R60" s="1">
        <v>9665919434.4099998</v>
      </c>
      <c r="S60" s="1">
        <v>10413397521.139999</v>
      </c>
      <c r="T60" s="1">
        <v>16295111454.74</v>
      </c>
      <c r="U60" s="1">
        <v>448411707.08999997</v>
      </c>
      <c r="V60" s="1">
        <v>1295120113.48</v>
      </c>
      <c r="W60" s="1">
        <v>970416751.58000004</v>
      </c>
      <c r="X60" s="1">
        <v>992108924.15999997</v>
      </c>
      <c r="Y60" s="1">
        <v>6903524844.9499998</v>
      </c>
      <c r="Z60" s="1">
        <f t="shared" si="37"/>
        <v>40080485906.599998</v>
      </c>
      <c r="AA60" s="1">
        <f t="shared" si="38"/>
        <v>6903524844.9499998</v>
      </c>
      <c r="AB60" s="1">
        <f t="shared" si="39"/>
        <v>46984010751.549995</v>
      </c>
      <c r="AC60" s="2">
        <f t="shared" si="4"/>
        <v>0.85306650635988435</v>
      </c>
      <c r="AD60" s="2">
        <f t="shared" si="5"/>
        <v>0.14693349364011571</v>
      </c>
      <c r="AE60" s="1">
        <f t="shared" si="40"/>
        <v>894.90055464717625</v>
      </c>
    </row>
    <row r="61" spans="1:32" x14ac:dyDescent="0.3">
      <c r="A61" s="4" t="s">
        <v>44</v>
      </c>
      <c r="B61" s="4">
        <v>2016</v>
      </c>
      <c r="C61" s="4">
        <v>2017</v>
      </c>
      <c r="D61" s="4" t="s">
        <v>43</v>
      </c>
      <c r="E61" s="4" t="s">
        <v>39</v>
      </c>
      <c r="F61" s="4">
        <v>0</v>
      </c>
      <c r="G61" s="4">
        <v>1</v>
      </c>
      <c r="H61" s="5">
        <f t="shared" si="32"/>
        <v>0.4110456663030454</v>
      </c>
      <c r="I61" s="4">
        <v>62617</v>
      </c>
      <c r="J61" s="4">
        <v>746138</v>
      </c>
      <c r="K61" s="4">
        <v>47830</v>
      </c>
      <c r="L61" s="4">
        <v>520748</v>
      </c>
      <c r="M61" s="4">
        <v>719384</v>
      </c>
      <c r="N61" s="6">
        <v>0</v>
      </c>
      <c r="O61" s="6">
        <v>0</v>
      </c>
      <c r="P61" s="6">
        <v>0</v>
      </c>
      <c r="Q61" s="6">
        <v>0</v>
      </c>
      <c r="R61" s="6">
        <v>182635627.16</v>
      </c>
      <c r="S61" s="6">
        <v>383631416.63</v>
      </c>
      <c r="T61" s="6">
        <v>318208173.23000002</v>
      </c>
      <c r="U61" s="6">
        <v>162833331.08000001</v>
      </c>
      <c r="V61" s="6">
        <v>128362069.81</v>
      </c>
      <c r="W61" s="6">
        <v>99363492.810000002</v>
      </c>
      <c r="X61" s="6">
        <v>22351799.149999999</v>
      </c>
      <c r="Y61" s="6">
        <v>164579632.13999999</v>
      </c>
      <c r="Z61" s="6">
        <f t="shared" si="37"/>
        <v>1297385909.8700001</v>
      </c>
      <c r="AA61" s="6">
        <f t="shared" si="38"/>
        <v>164579632.13999999</v>
      </c>
      <c r="AB61" s="6">
        <f t="shared" si="39"/>
        <v>1461965542.0100002</v>
      </c>
      <c r="AC61" s="5">
        <f t="shared" si="4"/>
        <v>0.88742577891834173</v>
      </c>
      <c r="AD61" s="5">
        <f t="shared" si="5"/>
        <v>0.11257422108165817</v>
      </c>
      <c r="AE61" s="6">
        <f t="shared" si="40"/>
        <v>2032.2463969312637</v>
      </c>
      <c r="AF61" s="12">
        <f>(AE61-AE60)/AE60</f>
        <v>1.2709186918902935</v>
      </c>
    </row>
    <row r="62" spans="1:32" x14ac:dyDescent="0.3">
      <c r="A62" t="s">
        <v>44</v>
      </c>
      <c r="B62">
        <v>2016</v>
      </c>
      <c r="C62">
        <v>2017</v>
      </c>
      <c r="D62" t="s">
        <v>43</v>
      </c>
      <c r="E62" t="s">
        <v>39</v>
      </c>
      <c r="F62">
        <v>1</v>
      </c>
      <c r="G62">
        <v>0</v>
      </c>
      <c r="H62" s="2">
        <f t="shared" si="32"/>
        <v>0.15062426620509678</v>
      </c>
      <c r="I62">
        <v>814558</v>
      </c>
      <c r="J62">
        <v>9457589</v>
      </c>
      <c r="K62">
        <v>169379</v>
      </c>
      <c r="L62">
        <v>1677164</v>
      </c>
      <c r="M62">
        <v>9605660</v>
      </c>
      <c r="N62" s="1">
        <v>0</v>
      </c>
      <c r="O62" s="1">
        <v>0</v>
      </c>
      <c r="P62" s="1">
        <v>0</v>
      </c>
      <c r="Q62" s="1">
        <v>0</v>
      </c>
      <c r="R62" s="1">
        <v>2781861589.9899998</v>
      </c>
      <c r="S62" s="1">
        <v>4227038271.4200001</v>
      </c>
      <c r="T62" s="1">
        <v>3338098991.1900001</v>
      </c>
      <c r="U62" s="1">
        <v>296178039.25999999</v>
      </c>
      <c r="V62" s="1">
        <v>1036523465.96</v>
      </c>
      <c r="W62" s="1">
        <v>658165293.79999995</v>
      </c>
      <c r="X62" s="1">
        <v>325305415.69</v>
      </c>
      <c r="Y62" s="1">
        <v>3122999833.3200002</v>
      </c>
      <c r="Z62" s="1">
        <f t="shared" si="37"/>
        <v>12663171067.309999</v>
      </c>
      <c r="AA62" s="1">
        <f t="shared" si="38"/>
        <v>3122999833.3200002</v>
      </c>
      <c r="AB62" s="1">
        <f t="shared" si="39"/>
        <v>15786170900.629999</v>
      </c>
      <c r="AC62" s="2">
        <f t="shared" si="4"/>
        <v>0.8021686289234734</v>
      </c>
      <c r="AD62" s="2">
        <f t="shared" si="5"/>
        <v>0.19783137107652665</v>
      </c>
      <c r="AE62" s="1">
        <f t="shared" si="40"/>
        <v>1643.4238668274745</v>
      </c>
    </row>
    <row r="63" spans="1:32" x14ac:dyDescent="0.3">
      <c r="A63" s="4" t="s">
        <v>44</v>
      </c>
      <c r="B63" s="4">
        <v>2016</v>
      </c>
      <c r="C63" s="4">
        <v>2017</v>
      </c>
      <c r="D63" s="4" t="s">
        <v>43</v>
      </c>
      <c r="E63" s="4" t="s">
        <v>39</v>
      </c>
      <c r="F63" s="4">
        <v>1</v>
      </c>
      <c r="G63" s="4">
        <v>1</v>
      </c>
      <c r="H63" s="5">
        <f t="shared" si="32"/>
        <v>0.16829990589088523</v>
      </c>
      <c r="I63" s="4">
        <v>72632</v>
      </c>
      <c r="J63" s="4">
        <v>866970</v>
      </c>
      <c r="K63" s="4">
        <v>19942</v>
      </c>
      <c r="L63" s="4">
        <v>175437</v>
      </c>
      <c r="M63" s="4">
        <v>809595</v>
      </c>
      <c r="N63" s="6">
        <v>0</v>
      </c>
      <c r="O63" s="6">
        <v>0</v>
      </c>
      <c r="P63" s="6">
        <v>0</v>
      </c>
      <c r="Q63" s="6">
        <v>0</v>
      </c>
      <c r="R63" s="6">
        <v>348749511.67000002</v>
      </c>
      <c r="S63" s="6">
        <v>711636657.09000003</v>
      </c>
      <c r="T63" s="6">
        <v>457637268.11000001</v>
      </c>
      <c r="U63" s="6">
        <v>215887351.72</v>
      </c>
      <c r="V63" s="6">
        <v>374566776.91000003</v>
      </c>
      <c r="W63" s="6">
        <v>111497183.16</v>
      </c>
      <c r="X63" s="6">
        <v>35021983.840000004</v>
      </c>
      <c r="Y63" s="6">
        <v>361910224.63</v>
      </c>
      <c r="Z63" s="6">
        <f t="shared" si="37"/>
        <v>2254996732.5</v>
      </c>
      <c r="AA63" s="6">
        <f t="shared" si="38"/>
        <v>361910224.63</v>
      </c>
      <c r="AB63" s="6">
        <f t="shared" si="39"/>
        <v>2616906957.1300001</v>
      </c>
      <c r="AC63" s="5">
        <f t="shared" si="4"/>
        <v>0.86170305992578644</v>
      </c>
      <c r="AD63" s="5">
        <f t="shared" si="5"/>
        <v>0.13829694007421348</v>
      </c>
      <c r="AE63" s="6">
        <f t="shared" si="40"/>
        <v>3232.365512546397</v>
      </c>
      <c r="AF63" s="12">
        <f>(AE63-AE62)/AE62</f>
        <v>0.96684834496548566</v>
      </c>
    </row>
    <row r="64" spans="1:32" x14ac:dyDescent="0.3">
      <c r="A64" t="s">
        <v>44</v>
      </c>
      <c r="B64">
        <v>2016</v>
      </c>
      <c r="C64">
        <v>2017</v>
      </c>
      <c r="D64" t="s">
        <v>43</v>
      </c>
      <c r="E64" t="s">
        <v>40</v>
      </c>
      <c r="F64">
        <v>0</v>
      </c>
      <c r="G64">
        <v>0</v>
      </c>
      <c r="H64" s="2">
        <f t="shared" si="32"/>
        <v>0.37504877292449534</v>
      </c>
      <c r="I64">
        <v>2346239</v>
      </c>
      <c r="J64">
        <v>28154434</v>
      </c>
      <c r="K64">
        <v>1453686</v>
      </c>
      <c r="L64">
        <v>16896176</v>
      </c>
      <c r="M64">
        <v>27795370</v>
      </c>
      <c r="N64" s="1">
        <v>0</v>
      </c>
      <c r="O64" s="1">
        <v>0</v>
      </c>
      <c r="P64" s="1">
        <v>0</v>
      </c>
      <c r="Q64" s="1">
        <v>0</v>
      </c>
      <c r="R64" s="1">
        <v>5700242917.29</v>
      </c>
      <c r="S64" s="1">
        <v>8342049092.2399998</v>
      </c>
      <c r="T64" s="1">
        <v>10114530461.129999</v>
      </c>
      <c r="U64" s="1">
        <v>653063486.79999995</v>
      </c>
      <c r="V64" s="1">
        <v>2094291547.73</v>
      </c>
      <c r="W64" s="1">
        <v>1257312814.5599999</v>
      </c>
      <c r="X64" s="1">
        <v>540588286.37</v>
      </c>
      <c r="Y64" s="1">
        <v>3723848967.8099999</v>
      </c>
      <c r="Z64" s="1">
        <f t="shared" si="37"/>
        <v>28702078606.120003</v>
      </c>
      <c r="AA64" s="1">
        <f t="shared" si="38"/>
        <v>3723848967.8099999</v>
      </c>
      <c r="AB64" s="1">
        <f t="shared" si="39"/>
        <v>32425927573.930004</v>
      </c>
      <c r="AC64" s="2">
        <f t="shared" si="4"/>
        <v>0.88515829009610436</v>
      </c>
      <c r="AD64" s="2">
        <f t="shared" si="5"/>
        <v>0.11484170990389564</v>
      </c>
      <c r="AE64" s="1">
        <f t="shared" si="40"/>
        <v>1166.5945649915798</v>
      </c>
    </row>
    <row r="65" spans="1:32" x14ac:dyDescent="0.3">
      <c r="A65" s="4" t="s">
        <v>44</v>
      </c>
      <c r="B65" s="4">
        <v>2016</v>
      </c>
      <c r="C65" s="4">
        <v>2017</v>
      </c>
      <c r="D65" s="4" t="s">
        <v>43</v>
      </c>
      <c r="E65" s="4" t="s">
        <v>40</v>
      </c>
      <c r="F65" s="4">
        <v>0</v>
      </c>
      <c r="G65" s="4">
        <v>1</v>
      </c>
      <c r="H65" s="5">
        <f t="shared" si="32"/>
        <v>0.44469246132659102</v>
      </c>
      <c r="I65" s="4">
        <v>170600</v>
      </c>
      <c r="J65" s="4">
        <v>2047184</v>
      </c>
      <c r="K65" s="4">
        <v>155189</v>
      </c>
      <c r="L65" s="4">
        <v>1639393</v>
      </c>
      <c r="M65" s="4">
        <v>1910713</v>
      </c>
      <c r="N65" s="6">
        <v>0</v>
      </c>
      <c r="O65" s="6">
        <v>0</v>
      </c>
      <c r="P65" s="6">
        <v>0</v>
      </c>
      <c r="Q65" s="6">
        <v>0</v>
      </c>
      <c r="R65" s="6">
        <v>405418988.06</v>
      </c>
      <c r="S65" s="6">
        <v>987519419.04999995</v>
      </c>
      <c r="T65" s="6">
        <v>743655985.92999995</v>
      </c>
      <c r="U65" s="6">
        <v>654279544.08000004</v>
      </c>
      <c r="V65" s="6">
        <v>492557157.63999999</v>
      </c>
      <c r="W65" s="6">
        <v>338882766.73000002</v>
      </c>
      <c r="X65" s="6">
        <v>41330892.229999997</v>
      </c>
      <c r="Y65" s="6">
        <v>338565411.08999997</v>
      </c>
      <c r="Z65" s="6">
        <f t="shared" si="37"/>
        <v>3663644753.7199998</v>
      </c>
      <c r="AA65" s="6">
        <f t="shared" si="38"/>
        <v>338565411.08999997</v>
      </c>
      <c r="AB65" s="6">
        <f t="shared" si="39"/>
        <v>4002210164.8099999</v>
      </c>
      <c r="AC65" s="5">
        <f t="shared" si="4"/>
        <v>0.91540538923545678</v>
      </c>
      <c r="AD65" s="5">
        <f t="shared" si="5"/>
        <v>8.4594610764543138E-2</v>
      </c>
      <c r="AE65" s="6">
        <f t="shared" si="40"/>
        <v>2094.6160751562375</v>
      </c>
      <c r="AF65" s="12">
        <f>(AE65-AE64)/AE64</f>
        <v>0.79549617151812801</v>
      </c>
    </row>
    <row r="66" spans="1:32" x14ac:dyDescent="0.3">
      <c r="A66" t="s">
        <v>44</v>
      </c>
      <c r="B66">
        <v>2016</v>
      </c>
      <c r="C66">
        <v>2017</v>
      </c>
      <c r="D66" t="s">
        <v>43</v>
      </c>
      <c r="E66" t="s">
        <v>40</v>
      </c>
      <c r="F66">
        <v>1</v>
      </c>
      <c r="G66">
        <v>0</v>
      </c>
      <c r="H66" s="2">
        <f t="shared" si="32"/>
        <v>0.1168226590027809</v>
      </c>
      <c r="I66">
        <v>486569</v>
      </c>
      <c r="J66">
        <v>5836617</v>
      </c>
      <c r="K66">
        <v>79720</v>
      </c>
      <c r="L66">
        <v>772041</v>
      </c>
      <c r="M66">
        <v>5683875</v>
      </c>
      <c r="N66" s="1">
        <v>0</v>
      </c>
      <c r="O66" s="1">
        <v>0</v>
      </c>
      <c r="P66" s="1">
        <v>0</v>
      </c>
      <c r="Q66" s="1">
        <v>0</v>
      </c>
      <c r="R66" s="1">
        <v>1449528179.7</v>
      </c>
      <c r="S66" s="1">
        <v>2675108225.2600002</v>
      </c>
      <c r="T66" s="1">
        <v>2112163032.95</v>
      </c>
      <c r="U66" s="1">
        <v>297959903.64999998</v>
      </c>
      <c r="V66" s="1">
        <v>919399865.98000002</v>
      </c>
      <c r="W66" s="1">
        <v>572591333.17999995</v>
      </c>
      <c r="X66" s="1">
        <v>163724401.72</v>
      </c>
      <c r="Y66" s="1">
        <v>1577556679.1900001</v>
      </c>
      <c r="Z66" s="1">
        <f t="shared" si="37"/>
        <v>8190474942.4400005</v>
      </c>
      <c r="AA66" s="1">
        <f t="shared" si="38"/>
        <v>1577556679.1900001</v>
      </c>
      <c r="AB66" s="1">
        <f t="shared" si="39"/>
        <v>9768031621.6300011</v>
      </c>
      <c r="AC66" s="2">
        <f t="shared" si="4"/>
        <v>0.83849799629060251</v>
      </c>
      <c r="AD66" s="2">
        <f t="shared" si="5"/>
        <v>0.16150200370939746</v>
      </c>
      <c r="AE66" s="1">
        <f t="shared" si="40"/>
        <v>1718.5514497820591</v>
      </c>
    </row>
    <row r="67" spans="1:32" x14ac:dyDescent="0.3">
      <c r="A67" s="4" t="s">
        <v>44</v>
      </c>
      <c r="B67" s="4">
        <v>2016</v>
      </c>
      <c r="C67" s="4">
        <v>2017</v>
      </c>
      <c r="D67" s="4" t="s">
        <v>43</v>
      </c>
      <c r="E67" s="4" t="s">
        <v>40</v>
      </c>
      <c r="F67" s="4">
        <v>1</v>
      </c>
      <c r="G67" s="4">
        <v>1</v>
      </c>
      <c r="H67" s="5">
        <f t="shared" si="32"/>
        <v>0.17898183961463002</v>
      </c>
      <c r="I67" s="4">
        <v>149074</v>
      </c>
      <c r="J67" s="4">
        <v>1788570</v>
      </c>
      <c r="K67" s="4">
        <v>47509</v>
      </c>
      <c r="L67" s="4">
        <v>389908</v>
      </c>
      <c r="M67" s="4">
        <v>1620696</v>
      </c>
      <c r="N67" s="6">
        <v>0</v>
      </c>
      <c r="O67" s="6">
        <v>0</v>
      </c>
      <c r="P67" s="6">
        <v>0</v>
      </c>
      <c r="Q67" s="6">
        <v>0</v>
      </c>
      <c r="R67" s="6">
        <v>542788138.97000003</v>
      </c>
      <c r="S67" s="6">
        <v>1112641644.4300001</v>
      </c>
      <c r="T67" s="6">
        <v>736994374.55999994</v>
      </c>
      <c r="U67" s="6">
        <v>645793092.25</v>
      </c>
      <c r="V67" s="6">
        <v>683637569.40999997</v>
      </c>
      <c r="W67" s="6">
        <v>216702662.34999999</v>
      </c>
      <c r="X67" s="6">
        <v>50540722.719999999</v>
      </c>
      <c r="Y67" s="6">
        <v>518382843.19</v>
      </c>
      <c r="Z67" s="6">
        <f t="shared" si="37"/>
        <v>3989098204.6900005</v>
      </c>
      <c r="AA67" s="6">
        <f t="shared" si="38"/>
        <v>518382843.19</v>
      </c>
      <c r="AB67" s="6">
        <f t="shared" si="39"/>
        <v>4507481047.8800001</v>
      </c>
      <c r="AC67" s="5">
        <f t="shared" si="4"/>
        <v>0.88499500326600145</v>
      </c>
      <c r="AD67" s="5">
        <f t="shared" si="5"/>
        <v>0.1150049967339986</v>
      </c>
      <c r="AE67" s="6">
        <f t="shared" si="40"/>
        <v>2781.2008222886957</v>
      </c>
      <c r="AF67" s="12">
        <f>(AE67-AE66)/AE66</f>
        <v>0.61834015655533514</v>
      </c>
    </row>
    <row r="68" spans="1:32" x14ac:dyDescent="0.3">
      <c r="A68" t="s">
        <v>44</v>
      </c>
      <c r="B68">
        <v>2016</v>
      </c>
      <c r="C68">
        <v>2017</v>
      </c>
      <c r="D68" t="s">
        <v>43</v>
      </c>
      <c r="E68" t="s">
        <v>41</v>
      </c>
      <c r="F68">
        <v>0</v>
      </c>
      <c r="G68">
        <v>0</v>
      </c>
      <c r="H68" s="2">
        <f t="shared" si="32"/>
        <v>0.42648614415066305</v>
      </c>
      <c r="I68">
        <v>969872</v>
      </c>
      <c r="J68">
        <v>11638327</v>
      </c>
      <c r="K68">
        <v>781394</v>
      </c>
      <c r="L68">
        <v>8654691</v>
      </c>
      <c r="M68">
        <v>11179189</v>
      </c>
      <c r="N68" s="1">
        <v>0</v>
      </c>
      <c r="O68" s="1">
        <v>0</v>
      </c>
      <c r="P68" s="1">
        <v>0</v>
      </c>
      <c r="Q68" s="1">
        <v>0</v>
      </c>
      <c r="R68" s="1">
        <v>1969718396.1900001</v>
      </c>
      <c r="S68" s="1">
        <v>4612118928.3999996</v>
      </c>
      <c r="T68" s="1">
        <v>4127486483.4899998</v>
      </c>
      <c r="U68" s="1">
        <v>1188428287.77</v>
      </c>
      <c r="V68" s="1">
        <v>2274827791.0599999</v>
      </c>
      <c r="W68" s="1">
        <v>1199592514.8</v>
      </c>
      <c r="X68" s="1">
        <v>170943021.22</v>
      </c>
      <c r="Y68" s="1">
        <v>1233934396.75</v>
      </c>
      <c r="Z68" s="1">
        <f t="shared" si="37"/>
        <v>15543115422.93</v>
      </c>
      <c r="AA68" s="1">
        <f t="shared" si="38"/>
        <v>1233934396.75</v>
      </c>
      <c r="AB68" s="1">
        <f t="shared" si="39"/>
        <v>16777049819.68</v>
      </c>
      <c r="AC68" s="2">
        <f t="shared" si="4"/>
        <v>0.92645105009448347</v>
      </c>
      <c r="AD68" s="2">
        <f t="shared" si="5"/>
        <v>7.3548949905516567E-2</v>
      </c>
      <c r="AE68" s="1">
        <f t="shared" si="40"/>
        <v>1500.7394382257962</v>
      </c>
    </row>
    <row r="69" spans="1:32" x14ac:dyDescent="0.3">
      <c r="A69" s="4" t="s">
        <v>44</v>
      </c>
      <c r="B69" s="4">
        <v>2016</v>
      </c>
      <c r="C69" s="4">
        <v>2017</v>
      </c>
      <c r="D69" s="4" t="s">
        <v>43</v>
      </c>
      <c r="E69" s="4" t="s">
        <v>41</v>
      </c>
      <c r="F69" s="4">
        <v>0</v>
      </c>
      <c r="G69" s="4">
        <v>1</v>
      </c>
      <c r="H69" s="5">
        <f t="shared" si="32"/>
        <v>0.50324841220572081</v>
      </c>
      <c r="I69" s="4">
        <v>242726</v>
      </c>
      <c r="J69" s="4">
        <v>2912693</v>
      </c>
      <c r="K69" s="4">
        <v>300986</v>
      </c>
      <c r="L69" s="4">
        <v>2950787</v>
      </c>
      <c r="M69" s="4">
        <v>2535543</v>
      </c>
      <c r="N69" s="6">
        <v>0</v>
      </c>
      <c r="O69" s="6">
        <v>0</v>
      </c>
      <c r="P69" s="6">
        <v>0</v>
      </c>
      <c r="Q69" s="6">
        <v>0</v>
      </c>
      <c r="R69" s="6">
        <v>434476760.60000002</v>
      </c>
      <c r="S69" s="6">
        <v>1273686373.78</v>
      </c>
      <c r="T69" s="6">
        <v>887485319.22000003</v>
      </c>
      <c r="U69" s="6">
        <v>1735514868.8</v>
      </c>
      <c r="V69" s="6">
        <v>827953491.15999997</v>
      </c>
      <c r="W69" s="6">
        <v>516505106.29000002</v>
      </c>
      <c r="X69" s="6">
        <v>40067942.609999999</v>
      </c>
      <c r="Y69" s="6">
        <v>320187498.88</v>
      </c>
      <c r="Z69" s="6">
        <f t="shared" si="37"/>
        <v>5715689862.46</v>
      </c>
      <c r="AA69" s="6">
        <f t="shared" si="38"/>
        <v>320187498.88</v>
      </c>
      <c r="AB69" s="6">
        <f t="shared" si="39"/>
        <v>6035877361.3400002</v>
      </c>
      <c r="AC69" s="5">
        <f t="shared" ref="AC69:AC104" si="41">Z69/AB69</f>
        <v>0.94695261687541699</v>
      </c>
      <c r="AD69" s="5">
        <f t="shared" ref="AD69:AD104" si="42">AA69/AB69</f>
        <v>5.3047383124582986E-2</v>
      </c>
      <c r="AE69" s="6">
        <f t="shared" si="40"/>
        <v>2380.5068032133549</v>
      </c>
      <c r="AF69" s="12">
        <f>(AE69-AE68)/AE68</f>
        <v>0.58622259306228208</v>
      </c>
    </row>
    <row r="70" spans="1:32" x14ac:dyDescent="0.3">
      <c r="A70" t="s">
        <v>44</v>
      </c>
      <c r="B70">
        <v>2016</v>
      </c>
      <c r="C70">
        <v>2017</v>
      </c>
      <c r="D70" t="s">
        <v>43</v>
      </c>
      <c r="E70" t="s">
        <v>41</v>
      </c>
      <c r="F70">
        <v>1</v>
      </c>
      <c r="G70">
        <v>0</v>
      </c>
      <c r="H70" s="2">
        <f t="shared" si="32"/>
        <v>0.13219173432615364</v>
      </c>
      <c r="I70">
        <v>247194</v>
      </c>
      <c r="J70">
        <v>2965825</v>
      </c>
      <c r="K70">
        <v>56670</v>
      </c>
      <c r="L70">
        <v>451779</v>
      </c>
      <c r="M70">
        <v>2784324</v>
      </c>
      <c r="N70" s="1">
        <v>0</v>
      </c>
      <c r="O70" s="1">
        <v>0</v>
      </c>
      <c r="P70" s="1">
        <v>0</v>
      </c>
      <c r="Q70" s="1">
        <v>0</v>
      </c>
      <c r="R70" s="1">
        <v>581514289.57000005</v>
      </c>
      <c r="S70" s="1">
        <v>1419505569.5799999</v>
      </c>
      <c r="T70" s="1">
        <v>954240048.25</v>
      </c>
      <c r="U70" s="1">
        <v>439023246.63</v>
      </c>
      <c r="V70" s="1">
        <v>753268459.65999997</v>
      </c>
      <c r="W70" s="1">
        <v>360274549.81999999</v>
      </c>
      <c r="X70" s="1">
        <v>58415276.43</v>
      </c>
      <c r="Y70" s="1">
        <v>533471344.63999999</v>
      </c>
      <c r="Z70" s="1">
        <f t="shared" si="37"/>
        <v>4566241439.9399996</v>
      </c>
      <c r="AA70" s="1">
        <f t="shared" si="38"/>
        <v>533471344.63999999</v>
      </c>
      <c r="AB70" s="1">
        <f t="shared" si="39"/>
        <v>5099712784.5799999</v>
      </c>
      <c r="AC70" s="2">
        <f t="shared" si="41"/>
        <v>0.89539188437179096</v>
      </c>
      <c r="AD70" s="2">
        <f t="shared" si="42"/>
        <v>0.10460811562820893</v>
      </c>
      <c r="AE70" s="1">
        <f t="shared" si="40"/>
        <v>1831.5802272221192</v>
      </c>
    </row>
    <row r="71" spans="1:32" x14ac:dyDescent="0.3">
      <c r="A71" s="4" t="s">
        <v>44</v>
      </c>
      <c r="B71" s="4">
        <v>2016</v>
      </c>
      <c r="C71" s="4">
        <v>2017</v>
      </c>
      <c r="D71" s="4" t="s">
        <v>43</v>
      </c>
      <c r="E71" s="4" t="s">
        <v>41</v>
      </c>
      <c r="F71" s="4">
        <v>1</v>
      </c>
      <c r="G71" s="4">
        <v>1</v>
      </c>
      <c r="H71" s="5">
        <f t="shared" si="32"/>
        <v>0.23021190735790065</v>
      </c>
      <c r="I71" s="4">
        <v>227585</v>
      </c>
      <c r="J71" s="4">
        <v>2730891</v>
      </c>
      <c r="K71" s="4">
        <v>106625</v>
      </c>
      <c r="L71" s="4">
        <v>816697</v>
      </c>
      <c r="M71" s="4">
        <v>2312335</v>
      </c>
      <c r="N71" s="6">
        <v>0</v>
      </c>
      <c r="O71" s="6">
        <v>0</v>
      </c>
      <c r="P71" s="6">
        <v>0</v>
      </c>
      <c r="Q71" s="6">
        <v>0</v>
      </c>
      <c r="R71" s="6">
        <v>619842123.85000002</v>
      </c>
      <c r="S71" s="6">
        <v>1190576691.23</v>
      </c>
      <c r="T71" s="6">
        <v>816579598.67999995</v>
      </c>
      <c r="U71" s="6">
        <v>1447403896.5</v>
      </c>
      <c r="V71" s="6">
        <v>823373555.42999995</v>
      </c>
      <c r="W71" s="6">
        <v>226974129.53</v>
      </c>
      <c r="X71" s="6">
        <v>53100234.280000001</v>
      </c>
      <c r="Y71" s="6">
        <v>442473606.06999999</v>
      </c>
      <c r="Z71" s="6">
        <f t="shared" si="37"/>
        <v>5177850229.5</v>
      </c>
      <c r="AA71" s="6">
        <f t="shared" si="38"/>
        <v>442473606.06999999</v>
      </c>
      <c r="AB71" s="6">
        <f t="shared" si="39"/>
        <v>5620323835.5699997</v>
      </c>
      <c r="AC71" s="5">
        <f t="shared" si="41"/>
        <v>0.92127257805508189</v>
      </c>
      <c r="AD71" s="5">
        <f t="shared" si="42"/>
        <v>7.8727421944918122E-2</v>
      </c>
      <c r="AE71" s="6">
        <f t="shared" si="40"/>
        <v>2430.5837327074146</v>
      </c>
      <c r="AF71" s="12">
        <f>(AE71-AE70)/AE70</f>
        <v>0.32704191527213572</v>
      </c>
    </row>
    <row r="72" spans="1:32" x14ac:dyDescent="0.3">
      <c r="G72" s="3" t="s">
        <v>26</v>
      </c>
      <c r="H72" s="2">
        <f t="shared" ref="H72:H74" si="43">L72/(J72+L72)</f>
        <v>0.38242533373776694</v>
      </c>
      <c r="I72">
        <f t="shared" ref="I72:Y72" si="44">SUM(I48:I71)</f>
        <v>17109409</v>
      </c>
      <c r="J72">
        <f t="shared" si="44"/>
        <v>200991329</v>
      </c>
      <c r="K72">
        <f t="shared" si="44"/>
        <v>11274007</v>
      </c>
      <c r="L72">
        <f t="shared" si="44"/>
        <v>124461349</v>
      </c>
      <c r="M72">
        <f t="shared" si="44"/>
        <v>200477620</v>
      </c>
      <c r="N72" s="1">
        <f t="shared" si="44"/>
        <v>0</v>
      </c>
      <c r="O72" s="1">
        <f t="shared" si="44"/>
        <v>0</v>
      </c>
      <c r="P72" s="1">
        <f t="shared" si="44"/>
        <v>0</v>
      </c>
      <c r="Q72" s="1">
        <f t="shared" si="44"/>
        <v>0</v>
      </c>
      <c r="R72" s="1">
        <f t="shared" si="44"/>
        <v>44603620118.939995</v>
      </c>
      <c r="S72" s="1">
        <f t="shared" si="44"/>
        <v>67480402468.790001</v>
      </c>
      <c r="T72" s="1">
        <f t="shared" si="44"/>
        <v>70350578473.769989</v>
      </c>
      <c r="U72" s="1">
        <f t="shared" si="44"/>
        <v>11954107366.599998</v>
      </c>
      <c r="V72" s="1">
        <f t="shared" si="44"/>
        <v>18020857290.09</v>
      </c>
      <c r="W72" s="1">
        <f t="shared" si="44"/>
        <v>9909130170.1500015</v>
      </c>
      <c r="X72" s="1">
        <f t="shared" si="44"/>
        <v>4524799077.2699995</v>
      </c>
      <c r="Y72" s="1">
        <f t="shared" si="44"/>
        <v>33392750036.189999</v>
      </c>
      <c r="Z72" s="1">
        <f t="shared" ref="Z72" si="45">X72+W72+V72+U72+T72+S72+R72+P72+O72+N72</f>
        <v>226843494965.60999</v>
      </c>
      <c r="AA72" s="1">
        <f t="shared" si="10"/>
        <v>33392750036.189999</v>
      </c>
      <c r="AB72" s="1">
        <f t="shared" ref="AB72" si="46">Y72+X72+W72+V72+U72+T72+S72+R72+Q72+P72+O72+N72</f>
        <v>260236245001.79999</v>
      </c>
      <c r="AC72" s="2">
        <f t="shared" si="41"/>
        <v>0.87168293933860352</v>
      </c>
      <c r="AD72" s="2">
        <f t="shared" si="42"/>
        <v>0.12831706066139645</v>
      </c>
      <c r="AE72" s="1">
        <f t="shared" ref="AE72" si="47">AB72/M72</f>
        <v>1298.0812771111309</v>
      </c>
    </row>
    <row r="73" spans="1:32" x14ac:dyDescent="0.3">
      <c r="G73" s="3" t="s">
        <v>47</v>
      </c>
      <c r="H73" s="2">
        <f t="shared" si="43"/>
        <v>0.38151016566851526</v>
      </c>
      <c r="I73">
        <f>I48+I50+I52+I54+I56+I58+I60+I62+I64+I66+I68+I70</f>
        <v>15744797</v>
      </c>
      <c r="J73">
        <f t="shared" ref="J73:AB73" si="48">J48+J50+J52+J54+J56+J58+J60+J62+J64+J66+J68+J70</f>
        <v>184635822</v>
      </c>
      <c r="K73">
        <f t="shared" si="48"/>
        <v>10172468</v>
      </c>
      <c r="L73">
        <f t="shared" si="48"/>
        <v>113891028</v>
      </c>
      <c r="M73">
        <f t="shared" si="48"/>
        <v>185923969</v>
      </c>
      <c r="N73" s="1">
        <f t="shared" si="48"/>
        <v>0</v>
      </c>
      <c r="O73" s="1">
        <f t="shared" si="48"/>
        <v>0</v>
      </c>
      <c r="P73" s="1">
        <f t="shared" si="48"/>
        <v>0</v>
      </c>
      <c r="Q73" s="1">
        <f t="shared" si="48"/>
        <v>0</v>
      </c>
      <c r="R73" s="1">
        <f t="shared" si="48"/>
        <v>40596085830.470001</v>
      </c>
      <c r="S73" s="1">
        <f t="shared" si="48"/>
        <v>58163114720.18</v>
      </c>
      <c r="T73" s="1">
        <f t="shared" si="48"/>
        <v>64053361937.429993</v>
      </c>
      <c r="U73" s="1">
        <f t="shared" si="48"/>
        <v>5338416395.960001</v>
      </c>
      <c r="V73" s="1">
        <f t="shared" si="48"/>
        <v>12875138762.17</v>
      </c>
      <c r="W73" s="1">
        <f t="shared" si="48"/>
        <v>7641424426.5099993</v>
      </c>
      <c r="X73" s="1">
        <f t="shared" si="48"/>
        <v>4123520532.8399997</v>
      </c>
      <c r="Y73" s="1">
        <f t="shared" si="48"/>
        <v>30089640874.189999</v>
      </c>
      <c r="Z73" s="1">
        <f t="shared" si="48"/>
        <v>192791062605.56</v>
      </c>
      <c r="AA73" s="1">
        <f t="shared" si="48"/>
        <v>30089640874.189999</v>
      </c>
      <c r="AB73" s="1">
        <f t="shared" si="48"/>
        <v>222880703479.74997</v>
      </c>
      <c r="AC73" s="2">
        <f t="shared" ref="AC73:AC74" si="49">Z73/AB73</f>
        <v>0.86499665334678111</v>
      </c>
      <c r="AD73" s="2">
        <f t="shared" ref="AD73:AD74" si="50">AA73/AB73</f>
        <v>0.135003346653219</v>
      </c>
      <c r="AE73" s="1">
        <f t="shared" ref="AE73:AE74" si="51">AB73/M73</f>
        <v>1198.7733732155318</v>
      </c>
    </row>
    <row r="74" spans="1:32" x14ac:dyDescent="0.3">
      <c r="G74" s="3" t="s">
        <v>48</v>
      </c>
      <c r="H74" s="2">
        <f t="shared" si="43"/>
        <v>0.39257180874809122</v>
      </c>
      <c r="I74">
        <f>I49+I51+I53+I55+I57+I59+I61+I63+I65+I67+I69+I71</f>
        <v>1364612</v>
      </c>
      <c r="J74">
        <f t="shared" ref="J74:AB74" si="52">J49+J51+J53+J55+J57+J59+J61+J63+J65+J67+J69+J71</f>
        <v>16355507</v>
      </c>
      <c r="K74">
        <f t="shared" si="52"/>
        <v>1101539</v>
      </c>
      <c r="L74">
        <f t="shared" si="52"/>
        <v>10570321</v>
      </c>
      <c r="M74">
        <f t="shared" si="52"/>
        <v>14553651</v>
      </c>
      <c r="N74" s="1">
        <f t="shared" si="52"/>
        <v>0</v>
      </c>
      <c r="O74" s="1">
        <f t="shared" si="52"/>
        <v>0</v>
      </c>
      <c r="P74" s="1">
        <f t="shared" si="52"/>
        <v>0</v>
      </c>
      <c r="Q74" s="1">
        <f t="shared" si="52"/>
        <v>0</v>
      </c>
      <c r="R74" s="1">
        <f t="shared" si="52"/>
        <v>4007534288.4700003</v>
      </c>
      <c r="S74" s="1">
        <f t="shared" si="52"/>
        <v>9317287748.6100006</v>
      </c>
      <c r="T74" s="1">
        <f t="shared" si="52"/>
        <v>6297216536.3400011</v>
      </c>
      <c r="U74" s="1">
        <f t="shared" si="52"/>
        <v>6615690970.6399994</v>
      </c>
      <c r="V74" s="1">
        <f t="shared" si="52"/>
        <v>5145718527.9200001</v>
      </c>
      <c r="W74" s="1">
        <f t="shared" si="52"/>
        <v>2267705743.6400003</v>
      </c>
      <c r="X74" s="1">
        <f t="shared" si="52"/>
        <v>401278544.42999995</v>
      </c>
      <c r="Y74" s="1">
        <f t="shared" si="52"/>
        <v>3303109162</v>
      </c>
      <c r="Z74" s="1">
        <f t="shared" si="52"/>
        <v>34052432360.050003</v>
      </c>
      <c r="AA74" s="1">
        <f t="shared" si="52"/>
        <v>3303109162</v>
      </c>
      <c r="AB74" s="1">
        <f t="shared" si="52"/>
        <v>37355541522.050003</v>
      </c>
      <c r="AC74" s="2">
        <f t="shared" si="49"/>
        <v>0.91157646155255811</v>
      </c>
      <c r="AD74" s="2">
        <f t="shared" si="50"/>
        <v>8.8423538447441885E-2</v>
      </c>
      <c r="AE74" s="1">
        <f t="shared" si="51"/>
        <v>2566.7471016070126</v>
      </c>
      <c r="AF74" s="9">
        <f>(AE74-AE73)/AE73</f>
        <v>1.1411445724074551</v>
      </c>
    </row>
    <row r="75" spans="1:32" x14ac:dyDescent="0.3">
      <c r="H75" s="2"/>
      <c r="AC75" s="2"/>
      <c r="AD75" s="2"/>
    </row>
    <row r="76" spans="1:32" x14ac:dyDescent="0.3">
      <c r="A76" t="s">
        <v>45</v>
      </c>
      <c r="B76" t="s">
        <v>31</v>
      </c>
      <c r="C76" t="s">
        <v>32</v>
      </c>
      <c r="D76" t="s">
        <v>42</v>
      </c>
      <c r="E76" t="s">
        <v>33</v>
      </c>
      <c r="F76" t="s">
        <v>34</v>
      </c>
      <c r="G76">
        <v>0</v>
      </c>
      <c r="H76" s="2">
        <f t="shared" ref="H76:H87" si="53">L76/(J76+L76)</f>
        <v>0.14435604750374725</v>
      </c>
      <c r="I76">
        <v>25330</v>
      </c>
      <c r="J76">
        <v>274577</v>
      </c>
      <c r="K76">
        <v>6223</v>
      </c>
      <c r="L76">
        <v>46324</v>
      </c>
      <c r="M76">
        <v>284843</v>
      </c>
      <c r="N76" s="1">
        <v>72051553.719999999</v>
      </c>
      <c r="O76" s="1">
        <v>51936248.420000002</v>
      </c>
      <c r="P76" s="1">
        <v>66380888.75</v>
      </c>
      <c r="Q76" s="1">
        <v>143198519.50999999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f t="shared" ref="Z76" si="54">X76+W76+V76+U76+T76+S76+R76+P76+O76+N76</f>
        <v>190368690.88999999</v>
      </c>
      <c r="AA76" s="1">
        <f t="shared" ref="AA76:AA92" si="55">Y76+Q76</f>
        <v>143198519.50999999</v>
      </c>
      <c r="AB76" s="1">
        <f t="shared" ref="AB76" si="56">Y76+X76+W76+V76+U76+T76+S76+R76+Q76+P76+O76+N76</f>
        <v>333567210.39999998</v>
      </c>
      <c r="AC76" s="2">
        <f t="shared" si="41"/>
        <v>0.57070564778150024</v>
      </c>
      <c r="AD76" s="2">
        <f t="shared" si="42"/>
        <v>0.42929435221849971</v>
      </c>
      <c r="AE76" s="1">
        <f t="shared" ref="AE76" si="57">AB76/M76</f>
        <v>1171.0563728088805</v>
      </c>
    </row>
    <row r="77" spans="1:32" x14ac:dyDescent="0.3">
      <c r="A77" s="4" t="s">
        <v>45</v>
      </c>
      <c r="B77" s="4" t="s">
        <v>31</v>
      </c>
      <c r="C77" s="4" t="s">
        <v>32</v>
      </c>
      <c r="D77" s="4" t="s">
        <v>42</v>
      </c>
      <c r="E77" s="4" t="s">
        <v>33</v>
      </c>
      <c r="F77" s="4" t="s">
        <v>34</v>
      </c>
      <c r="G77" s="4">
        <v>1</v>
      </c>
      <c r="H77" s="5">
        <f t="shared" si="53"/>
        <v>0.57358111501757914</v>
      </c>
      <c r="I77" s="4">
        <v>75</v>
      </c>
      <c r="J77" s="4">
        <v>849</v>
      </c>
      <c r="K77" s="4">
        <v>101</v>
      </c>
      <c r="L77" s="4">
        <v>1142</v>
      </c>
      <c r="M77" s="4">
        <v>883</v>
      </c>
      <c r="N77" s="6">
        <v>223028.64</v>
      </c>
      <c r="O77" s="6">
        <v>219289.3</v>
      </c>
      <c r="P77" s="6">
        <v>271161.07</v>
      </c>
      <c r="Q77" s="6">
        <v>1027232.28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f t="shared" ref="Z77:Z87" si="58">X77+W77+V77+U77+T77+S77+R77+P77+O77+N77</f>
        <v>713479.01</v>
      </c>
      <c r="AA77" s="6">
        <f t="shared" ref="AA77:AA87" si="59">Y77+Q77</f>
        <v>1027232.28</v>
      </c>
      <c r="AB77" s="6">
        <f t="shared" ref="AB77:AB87" si="60">Y77+X77+W77+V77+U77+T77+S77+R77+Q77+P77+O77+N77</f>
        <v>1740711.29</v>
      </c>
      <c r="AC77" s="5">
        <f t="shared" si="41"/>
        <v>0.40987785516115083</v>
      </c>
      <c r="AD77" s="5">
        <f t="shared" si="42"/>
        <v>0.59012214483884917</v>
      </c>
      <c r="AE77" s="6">
        <f t="shared" ref="AE77:AE87" si="61">AB77/M77</f>
        <v>1971.3604643261608</v>
      </c>
      <c r="AF77" s="12">
        <f>(AE77-AE76)/AE76</f>
        <v>0.68340355776185346</v>
      </c>
    </row>
    <row r="78" spans="1:32" x14ac:dyDescent="0.3">
      <c r="A78" t="s">
        <v>45</v>
      </c>
      <c r="B78" t="s">
        <v>31</v>
      </c>
      <c r="C78" t="s">
        <v>32</v>
      </c>
      <c r="D78" t="s">
        <v>42</v>
      </c>
      <c r="E78" t="s">
        <v>35</v>
      </c>
      <c r="F78" t="s">
        <v>34</v>
      </c>
      <c r="G78">
        <v>0</v>
      </c>
      <c r="H78" s="2">
        <f t="shared" si="53"/>
        <v>0.14326095779804893</v>
      </c>
      <c r="I78">
        <v>81379</v>
      </c>
      <c r="J78">
        <v>892896</v>
      </c>
      <c r="K78">
        <v>19172</v>
      </c>
      <c r="L78">
        <v>149307</v>
      </c>
      <c r="M78">
        <v>926886</v>
      </c>
      <c r="N78" s="1">
        <v>282933141.51999998</v>
      </c>
      <c r="O78" s="1">
        <v>210282761.47</v>
      </c>
      <c r="P78" s="1">
        <v>254666721.99000001</v>
      </c>
      <c r="Q78" s="1">
        <v>477778246.06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f t="shared" si="58"/>
        <v>747882624.98000002</v>
      </c>
      <c r="AA78" s="1">
        <f t="shared" si="59"/>
        <v>477778246.06</v>
      </c>
      <c r="AB78" s="1">
        <f t="shared" si="60"/>
        <v>1225660871.04</v>
      </c>
      <c r="AC78" s="2">
        <f t="shared" si="41"/>
        <v>0.61018724073764818</v>
      </c>
      <c r="AD78" s="2">
        <f t="shared" si="42"/>
        <v>0.38981275926235187</v>
      </c>
      <c r="AE78" s="1">
        <f t="shared" si="61"/>
        <v>1322.3426300969052</v>
      </c>
    </row>
    <row r="79" spans="1:32" x14ac:dyDescent="0.3">
      <c r="A79" s="4" t="s">
        <v>45</v>
      </c>
      <c r="B79" s="4" t="s">
        <v>31</v>
      </c>
      <c r="C79" s="4" t="s">
        <v>32</v>
      </c>
      <c r="D79" s="4" t="s">
        <v>42</v>
      </c>
      <c r="E79" s="4" t="s">
        <v>35</v>
      </c>
      <c r="F79" s="4" t="s">
        <v>34</v>
      </c>
      <c r="G79" s="4">
        <v>1</v>
      </c>
      <c r="H79" s="5">
        <f t="shared" si="53"/>
        <v>0.56032227686512504</v>
      </c>
      <c r="I79" s="4">
        <v>383</v>
      </c>
      <c r="J79" s="4">
        <v>4202</v>
      </c>
      <c r="K79" s="4">
        <v>500</v>
      </c>
      <c r="L79" s="4">
        <v>5355</v>
      </c>
      <c r="M79" s="4">
        <v>4354</v>
      </c>
      <c r="N79" s="6">
        <v>2220149.63</v>
      </c>
      <c r="O79" s="6">
        <v>1183803.04</v>
      </c>
      <c r="P79" s="6">
        <v>1787442.15</v>
      </c>
      <c r="Q79" s="6">
        <v>4106221.36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f t="shared" si="58"/>
        <v>5191394.82</v>
      </c>
      <c r="AA79" s="6">
        <f t="shared" si="59"/>
        <v>4106221.36</v>
      </c>
      <c r="AB79" s="6">
        <f t="shared" si="60"/>
        <v>9297616.1799999997</v>
      </c>
      <c r="AC79" s="5">
        <f t="shared" si="41"/>
        <v>0.55835761764043912</v>
      </c>
      <c r="AD79" s="5">
        <f t="shared" si="42"/>
        <v>0.44164238235956088</v>
      </c>
      <c r="AE79" s="6">
        <f t="shared" si="61"/>
        <v>2135.419425815342</v>
      </c>
      <c r="AF79" s="12">
        <f>(AE79-AE78)/AE78</f>
        <v>0.61487603682477676</v>
      </c>
    </row>
    <row r="80" spans="1:32" x14ac:dyDescent="0.3">
      <c r="A80" t="s">
        <v>45</v>
      </c>
      <c r="B80" t="s">
        <v>31</v>
      </c>
      <c r="C80" t="s">
        <v>32</v>
      </c>
      <c r="D80" t="s">
        <v>42</v>
      </c>
      <c r="E80" t="s">
        <v>36</v>
      </c>
      <c r="F80" t="s">
        <v>34</v>
      </c>
      <c r="G80">
        <v>0</v>
      </c>
      <c r="H80" s="2">
        <f t="shared" si="53"/>
        <v>0.15645703559944285</v>
      </c>
      <c r="I80">
        <v>224761</v>
      </c>
      <c r="J80">
        <v>2487922</v>
      </c>
      <c r="K80">
        <v>54748</v>
      </c>
      <c r="L80">
        <v>461450</v>
      </c>
      <c r="M80">
        <v>2572011</v>
      </c>
      <c r="N80" s="1">
        <v>886006275.05999994</v>
      </c>
      <c r="O80" s="1">
        <v>620233743.88999999</v>
      </c>
      <c r="P80" s="1">
        <v>744359904.04999995</v>
      </c>
      <c r="Q80" s="1">
        <v>1061270303.7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f t="shared" si="58"/>
        <v>2250599923</v>
      </c>
      <c r="AA80" s="1">
        <f t="shared" si="59"/>
        <v>1061270303.7</v>
      </c>
      <c r="AB80" s="1">
        <f t="shared" si="60"/>
        <v>3311870226.6999998</v>
      </c>
      <c r="AC80" s="2">
        <f t="shared" si="41"/>
        <v>0.6795555891217796</v>
      </c>
      <c r="AD80" s="2">
        <f t="shared" si="42"/>
        <v>0.32044441087822051</v>
      </c>
      <c r="AE80" s="1">
        <f t="shared" si="61"/>
        <v>1287.6578780961668</v>
      </c>
    </row>
    <row r="81" spans="1:32" x14ac:dyDescent="0.3">
      <c r="A81" s="4" t="s">
        <v>45</v>
      </c>
      <c r="B81" s="4" t="s">
        <v>31</v>
      </c>
      <c r="C81" s="4" t="s">
        <v>32</v>
      </c>
      <c r="D81" s="4" t="s">
        <v>42</v>
      </c>
      <c r="E81" s="4" t="s">
        <v>36</v>
      </c>
      <c r="F81" s="4" t="s">
        <v>34</v>
      </c>
      <c r="G81" s="4">
        <v>1</v>
      </c>
      <c r="H81" s="5">
        <f t="shared" si="53"/>
        <v>0.52089236465299027</v>
      </c>
      <c r="I81" s="4">
        <v>2287</v>
      </c>
      <c r="J81" s="4">
        <v>25363</v>
      </c>
      <c r="K81" s="4">
        <v>2633</v>
      </c>
      <c r="L81" s="4">
        <v>27575</v>
      </c>
      <c r="M81" s="4">
        <v>25733</v>
      </c>
      <c r="N81" s="6">
        <v>19338648.350000001</v>
      </c>
      <c r="O81" s="6">
        <v>9122006.2699999996</v>
      </c>
      <c r="P81" s="6">
        <v>11461389.439999999</v>
      </c>
      <c r="Q81" s="6">
        <v>17424840.960000001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f t="shared" si="58"/>
        <v>39922044.060000002</v>
      </c>
      <c r="AA81" s="6">
        <f t="shared" si="59"/>
        <v>17424840.960000001</v>
      </c>
      <c r="AB81" s="6">
        <f t="shared" si="60"/>
        <v>57346885.020000003</v>
      </c>
      <c r="AC81" s="5">
        <f t="shared" si="41"/>
        <v>0.69615017530728995</v>
      </c>
      <c r="AD81" s="5">
        <f t="shared" si="42"/>
        <v>0.30384982469271005</v>
      </c>
      <c r="AE81" s="6">
        <f t="shared" si="61"/>
        <v>2228.534761590176</v>
      </c>
      <c r="AF81" s="12">
        <f>(AE81-AE80)/AE80</f>
        <v>0.73068856215528177</v>
      </c>
    </row>
    <row r="82" spans="1:32" x14ac:dyDescent="0.3">
      <c r="A82" t="s">
        <v>45</v>
      </c>
      <c r="B82" t="s">
        <v>31</v>
      </c>
      <c r="C82" t="s">
        <v>32</v>
      </c>
      <c r="D82" t="s">
        <v>43</v>
      </c>
      <c r="E82" t="s">
        <v>33</v>
      </c>
      <c r="F82" t="s">
        <v>34</v>
      </c>
      <c r="G82">
        <v>0</v>
      </c>
      <c r="H82" s="2">
        <f t="shared" si="53"/>
        <v>0.15445928479103835</v>
      </c>
      <c r="I82">
        <v>27653</v>
      </c>
      <c r="J82">
        <v>298300</v>
      </c>
      <c r="K82">
        <v>7442</v>
      </c>
      <c r="L82">
        <v>54492</v>
      </c>
      <c r="M82">
        <v>309344</v>
      </c>
      <c r="N82" s="1">
        <v>77939333.099999994</v>
      </c>
      <c r="O82" s="1">
        <v>82815738.180000007</v>
      </c>
      <c r="P82" s="1">
        <v>101554638.48</v>
      </c>
      <c r="Q82" s="1">
        <v>202417356.53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f t="shared" si="58"/>
        <v>262309709.76000002</v>
      </c>
      <c r="AA82" s="1">
        <f t="shared" si="59"/>
        <v>202417356.53</v>
      </c>
      <c r="AB82" s="1">
        <f t="shared" si="60"/>
        <v>464727066.28999996</v>
      </c>
      <c r="AC82" s="2">
        <f t="shared" si="41"/>
        <v>0.5644382020915325</v>
      </c>
      <c r="AD82" s="2">
        <f t="shared" si="42"/>
        <v>0.43556179790846761</v>
      </c>
      <c r="AE82" s="1">
        <f t="shared" si="61"/>
        <v>1502.2986264158994</v>
      </c>
    </row>
    <row r="83" spans="1:32" x14ac:dyDescent="0.3">
      <c r="A83" s="4" t="s">
        <v>45</v>
      </c>
      <c r="B83" s="4" t="s">
        <v>31</v>
      </c>
      <c r="C83" s="4" t="s">
        <v>32</v>
      </c>
      <c r="D83" s="4" t="s">
        <v>43</v>
      </c>
      <c r="E83" s="4" t="s">
        <v>33</v>
      </c>
      <c r="F83" s="4" t="s">
        <v>34</v>
      </c>
      <c r="G83" s="4">
        <v>1</v>
      </c>
      <c r="H83" s="5">
        <f t="shared" si="53"/>
        <v>0.68451106352605284</v>
      </c>
      <c r="I83" s="4">
        <v>41</v>
      </c>
      <c r="J83" s="4">
        <v>442</v>
      </c>
      <c r="K83" s="4">
        <v>88</v>
      </c>
      <c r="L83" s="4">
        <v>959</v>
      </c>
      <c r="M83" s="4">
        <v>475</v>
      </c>
      <c r="N83" s="6">
        <v>293505.56</v>
      </c>
      <c r="O83" s="6">
        <v>140932.97</v>
      </c>
      <c r="P83" s="6">
        <v>184908.38</v>
      </c>
      <c r="Q83" s="6">
        <v>525283.78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f t="shared" si="58"/>
        <v>619346.90999999992</v>
      </c>
      <c r="AA83" s="6">
        <f t="shared" si="59"/>
        <v>525283.78</v>
      </c>
      <c r="AB83" s="6">
        <f t="shared" si="60"/>
        <v>1144630.69</v>
      </c>
      <c r="AC83" s="5">
        <f t="shared" si="41"/>
        <v>0.54108885548053931</v>
      </c>
      <c r="AD83" s="5">
        <f t="shared" si="42"/>
        <v>0.45891114451946075</v>
      </c>
      <c r="AE83" s="6">
        <f t="shared" si="61"/>
        <v>2409.7488210526317</v>
      </c>
      <c r="AF83" s="12">
        <f>(AE83-AE82)/AE82</f>
        <v>0.60404115312391415</v>
      </c>
    </row>
    <row r="84" spans="1:32" x14ac:dyDescent="0.3">
      <c r="A84" t="s">
        <v>45</v>
      </c>
      <c r="B84" t="s">
        <v>31</v>
      </c>
      <c r="C84" t="s">
        <v>32</v>
      </c>
      <c r="D84" t="s">
        <v>43</v>
      </c>
      <c r="E84" t="s">
        <v>35</v>
      </c>
      <c r="F84" t="s">
        <v>34</v>
      </c>
      <c r="G84">
        <v>0</v>
      </c>
      <c r="H84" s="2">
        <f t="shared" si="53"/>
        <v>0.15379117768027253</v>
      </c>
      <c r="I84">
        <v>84674</v>
      </c>
      <c r="J84">
        <v>917617</v>
      </c>
      <c r="K84">
        <v>21817</v>
      </c>
      <c r="L84">
        <v>166769</v>
      </c>
      <c r="M84">
        <v>961213</v>
      </c>
      <c r="N84" s="1">
        <v>249433327.21000001</v>
      </c>
      <c r="O84" s="1">
        <v>252243340.90000001</v>
      </c>
      <c r="P84" s="1">
        <v>311729312.25999999</v>
      </c>
      <c r="Q84" s="1">
        <v>608328396.01999998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f t="shared" si="58"/>
        <v>813405980.37</v>
      </c>
      <c r="AA84" s="1">
        <f t="shared" si="59"/>
        <v>608328396.01999998</v>
      </c>
      <c r="AB84" s="1">
        <f t="shared" si="60"/>
        <v>1421734376.3900001</v>
      </c>
      <c r="AC84" s="2">
        <f t="shared" si="41"/>
        <v>0.57212232740363322</v>
      </c>
      <c r="AD84" s="2">
        <f t="shared" si="42"/>
        <v>0.42787767259636666</v>
      </c>
      <c r="AE84" s="1">
        <f t="shared" si="61"/>
        <v>1479.104398702473</v>
      </c>
    </row>
    <row r="85" spans="1:32" x14ac:dyDescent="0.3">
      <c r="A85" s="4" t="s">
        <v>45</v>
      </c>
      <c r="B85" s="4" t="s">
        <v>31</v>
      </c>
      <c r="C85" s="4" t="s">
        <v>32</v>
      </c>
      <c r="D85" s="4" t="s">
        <v>43</v>
      </c>
      <c r="E85" s="4" t="s">
        <v>35</v>
      </c>
      <c r="F85" s="4" t="s">
        <v>34</v>
      </c>
      <c r="G85" s="4">
        <v>1</v>
      </c>
      <c r="H85" s="5">
        <f t="shared" si="53"/>
        <v>0.62943305186972254</v>
      </c>
      <c r="I85" s="4">
        <v>286</v>
      </c>
      <c r="J85" s="4">
        <v>3072</v>
      </c>
      <c r="K85" s="4">
        <v>490</v>
      </c>
      <c r="L85" s="4">
        <v>5218</v>
      </c>
      <c r="M85" s="4">
        <v>3243</v>
      </c>
      <c r="N85" s="6">
        <v>1742886.99</v>
      </c>
      <c r="O85" s="6">
        <v>1128236.6399999999</v>
      </c>
      <c r="P85" s="6">
        <v>1427067.88</v>
      </c>
      <c r="Q85" s="6">
        <v>2600528.34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f t="shared" si="58"/>
        <v>4298191.51</v>
      </c>
      <c r="AA85" s="6">
        <f t="shared" si="59"/>
        <v>2600528.34</v>
      </c>
      <c r="AB85" s="6">
        <f t="shared" si="60"/>
        <v>6898719.8499999996</v>
      </c>
      <c r="AC85" s="5">
        <f t="shared" si="41"/>
        <v>0.62304189812838973</v>
      </c>
      <c r="AD85" s="5">
        <f t="shared" si="42"/>
        <v>0.37695810187161027</v>
      </c>
      <c r="AE85" s="6">
        <f t="shared" si="61"/>
        <v>2127.2648319457289</v>
      </c>
      <c r="AF85" s="12">
        <f>(AE85-AE84)/AE84</f>
        <v>0.43821141618661069</v>
      </c>
    </row>
    <row r="86" spans="1:32" x14ac:dyDescent="0.3">
      <c r="A86" t="s">
        <v>45</v>
      </c>
      <c r="B86" t="s">
        <v>31</v>
      </c>
      <c r="C86" t="s">
        <v>32</v>
      </c>
      <c r="D86" t="s">
        <v>43</v>
      </c>
      <c r="E86" t="s">
        <v>36</v>
      </c>
      <c r="F86" t="s">
        <v>34</v>
      </c>
      <c r="G86">
        <v>0</v>
      </c>
      <c r="H86" s="2">
        <f t="shared" si="53"/>
        <v>0.16325922080450353</v>
      </c>
      <c r="I86">
        <v>234566</v>
      </c>
      <c r="J86">
        <v>2578856</v>
      </c>
      <c r="K86">
        <v>59825</v>
      </c>
      <c r="L86">
        <v>503169</v>
      </c>
      <c r="M86">
        <v>2682326</v>
      </c>
      <c r="N86" s="1">
        <v>774658764.83000004</v>
      </c>
      <c r="O86" s="1">
        <v>656938219.75999999</v>
      </c>
      <c r="P86" s="1">
        <v>840227807.69000006</v>
      </c>
      <c r="Q86" s="1">
        <v>1325790566.73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f t="shared" si="58"/>
        <v>2271824792.2800002</v>
      </c>
      <c r="AA86" s="1">
        <f t="shared" si="59"/>
        <v>1325790566.73</v>
      </c>
      <c r="AB86" s="1">
        <f t="shared" si="60"/>
        <v>3597615359.0100002</v>
      </c>
      <c r="AC86" s="2">
        <f t="shared" si="41"/>
        <v>0.63148073531272841</v>
      </c>
      <c r="AD86" s="2">
        <f t="shared" si="42"/>
        <v>0.36851926468727164</v>
      </c>
      <c r="AE86" s="1">
        <f t="shared" si="61"/>
        <v>1341.2297233855991</v>
      </c>
    </row>
    <row r="87" spans="1:32" x14ac:dyDescent="0.3">
      <c r="A87" s="4" t="s">
        <v>45</v>
      </c>
      <c r="B87" s="4" t="s">
        <v>31</v>
      </c>
      <c r="C87" s="4" t="s">
        <v>32</v>
      </c>
      <c r="D87" s="4" t="s">
        <v>43</v>
      </c>
      <c r="E87" s="4" t="s">
        <v>36</v>
      </c>
      <c r="F87" s="4" t="s">
        <v>34</v>
      </c>
      <c r="G87" s="4">
        <v>1</v>
      </c>
      <c r="H87" s="5">
        <f t="shared" si="53"/>
        <v>0.54158125326580653</v>
      </c>
      <c r="I87" s="4">
        <v>2049</v>
      </c>
      <c r="J87" s="4">
        <v>22810</v>
      </c>
      <c r="K87" s="4">
        <v>2530</v>
      </c>
      <c r="L87" s="4">
        <v>26948</v>
      </c>
      <c r="M87" s="4">
        <v>23128</v>
      </c>
      <c r="N87" s="6">
        <v>16019116.880000001</v>
      </c>
      <c r="O87" s="6">
        <v>7881119.8499999996</v>
      </c>
      <c r="P87" s="6">
        <v>10972136.689999999</v>
      </c>
      <c r="Q87" s="6">
        <v>15877544.59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f t="shared" si="58"/>
        <v>34872373.420000002</v>
      </c>
      <c r="AA87" s="6">
        <f t="shared" si="59"/>
        <v>15877544.59</v>
      </c>
      <c r="AB87" s="6">
        <f t="shared" si="60"/>
        <v>50749918.010000005</v>
      </c>
      <c r="AC87" s="5">
        <f t="shared" si="41"/>
        <v>0.68714147307841134</v>
      </c>
      <c r="AD87" s="5">
        <f t="shared" si="42"/>
        <v>0.31285852692158855</v>
      </c>
      <c r="AE87" s="6">
        <f t="shared" si="61"/>
        <v>2194.3063823071602</v>
      </c>
      <c r="AF87" s="12">
        <f>(AE87-AE86)/AE86</f>
        <v>0.63604067524553698</v>
      </c>
    </row>
    <row r="88" spans="1:32" x14ac:dyDescent="0.3">
      <c r="G88" s="3" t="s">
        <v>26</v>
      </c>
      <c r="H88" s="2">
        <f t="shared" ref="H88:H106" si="62">L88/(J88+L88)</f>
        <v>0.16176534629563089</v>
      </c>
      <c r="I88">
        <f t="shared" ref="I88:Y88" si="63">SUM(I76:I87)</f>
        <v>683484</v>
      </c>
      <c r="J88">
        <f t="shared" si="63"/>
        <v>7506906</v>
      </c>
      <c r="K88">
        <f>SUM(K76:K87)</f>
        <v>175569</v>
      </c>
      <c r="L88">
        <f>SUM(L76:L87)</f>
        <v>1448708</v>
      </c>
      <c r="M88">
        <f t="shared" si="63"/>
        <v>7794439</v>
      </c>
      <c r="N88" s="1">
        <f t="shared" si="63"/>
        <v>2382859731.4899998</v>
      </c>
      <c r="O88" s="1">
        <f t="shared" si="63"/>
        <v>1894125440.6900001</v>
      </c>
      <c r="P88" s="1">
        <f t="shared" si="63"/>
        <v>2345023378.8300004</v>
      </c>
      <c r="Q88" s="1">
        <f t="shared" si="63"/>
        <v>3860345039.8600001</v>
      </c>
      <c r="R88" s="1">
        <f>SUM(R76:R87)</f>
        <v>0</v>
      </c>
      <c r="S88" s="1">
        <f t="shared" si="63"/>
        <v>0</v>
      </c>
      <c r="T88" s="1">
        <f t="shared" si="63"/>
        <v>0</v>
      </c>
      <c r="U88" s="1">
        <f t="shared" si="63"/>
        <v>0</v>
      </c>
      <c r="V88" s="1">
        <f t="shared" si="63"/>
        <v>0</v>
      </c>
      <c r="W88" s="1">
        <f t="shared" si="63"/>
        <v>0</v>
      </c>
      <c r="X88" s="1">
        <f t="shared" si="63"/>
        <v>0</v>
      </c>
      <c r="Y88" s="1">
        <f t="shared" si="63"/>
        <v>0</v>
      </c>
      <c r="Z88" s="1">
        <f t="shared" ref="Z88:Z104" si="64">X88+W88+V88+U88+T88+S88+R88+P88+O88+N88</f>
        <v>6622008551.0100002</v>
      </c>
      <c r="AA88" s="1">
        <f t="shared" si="55"/>
        <v>3860345039.8600001</v>
      </c>
      <c r="AB88" s="1">
        <f t="shared" ref="AB88" si="65">Y88+X88+W88+V88+U88+T88+S88+R88+Q88+P88+O88+N88</f>
        <v>10482353590.870001</v>
      </c>
      <c r="AC88" s="2">
        <f t="shared" si="41"/>
        <v>0.63172917166023546</v>
      </c>
      <c r="AD88" s="2">
        <f t="shared" si="42"/>
        <v>0.36827082833976449</v>
      </c>
      <c r="AE88" s="1">
        <f t="shared" ref="AE88" si="66">AB88/M88</f>
        <v>1344.8502953028435</v>
      </c>
    </row>
    <row r="89" spans="1:32" x14ac:dyDescent="0.3">
      <c r="G89" s="3" t="s">
        <v>47</v>
      </c>
      <c r="H89" s="2">
        <f t="shared" si="62"/>
        <v>0.15642676777541395</v>
      </c>
      <c r="I89">
        <f>I76+I78+I80+I82+I84+I86</f>
        <v>678363</v>
      </c>
      <c r="J89">
        <f t="shared" ref="J89:AB89" si="67">J76+J78+J80+J82+J84+J86</f>
        <v>7450168</v>
      </c>
      <c r="K89">
        <f t="shared" si="67"/>
        <v>169227</v>
      </c>
      <c r="L89">
        <f t="shared" si="67"/>
        <v>1381511</v>
      </c>
      <c r="M89">
        <f t="shared" si="67"/>
        <v>7736623</v>
      </c>
      <c r="N89" s="1">
        <f t="shared" si="67"/>
        <v>2343022395.4400001</v>
      </c>
      <c r="O89" s="1">
        <f t="shared" si="67"/>
        <v>1874450052.6200001</v>
      </c>
      <c r="P89" s="1">
        <f t="shared" si="67"/>
        <v>2318919273.2200003</v>
      </c>
      <c r="Q89" s="1">
        <f t="shared" si="67"/>
        <v>3818783388.5499997</v>
      </c>
      <c r="R89" s="1">
        <f t="shared" si="67"/>
        <v>0</v>
      </c>
      <c r="S89" s="1">
        <f t="shared" si="67"/>
        <v>0</v>
      </c>
      <c r="T89" s="1">
        <f t="shared" si="67"/>
        <v>0</v>
      </c>
      <c r="U89" s="1">
        <f t="shared" si="67"/>
        <v>0</v>
      </c>
      <c r="V89" s="1">
        <f t="shared" si="67"/>
        <v>0</v>
      </c>
      <c r="W89" s="1">
        <f t="shared" si="67"/>
        <v>0</v>
      </c>
      <c r="X89" s="1">
        <f t="shared" si="67"/>
        <v>0</v>
      </c>
      <c r="Y89" s="1">
        <f t="shared" si="67"/>
        <v>0</v>
      </c>
      <c r="Z89" s="1">
        <f t="shared" si="67"/>
        <v>6536391721.2800007</v>
      </c>
      <c r="AA89" s="1">
        <f t="shared" si="67"/>
        <v>3818783388.5499997</v>
      </c>
      <c r="AB89" s="1">
        <f t="shared" si="67"/>
        <v>10355175109.83</v>
      </c>
      <c r="AC89" s="2">
        <f t="shared" ref="AC89:AC90" si="68">Z89/AB89</f>
        <v>0.63121981540178007</v>
      </c>
      <c r="AD89" s="2">
        <f t="shared" ref="AD89:AD90" si="69">AA89/AB89</f>
        <v>0.36878018459821993</v>
      </c>
      <c r="AE89" s="1">
        <f t="shared" ref="AE89:AE90" si="70">AB89/M89</f>
        <v>1338.4618986643138</v>
      </c>
    </row>
    <row r="90" spans="1:32" x14ac:dyDescent="0.3">
      <c r="G90" s="3" t="s">
        <v>48</v>
      </c>
      <c r="H90" s="2">
        <f t="shared" si="62"/>
        <v>0.54219550570863762</v>
      </c>
      <c r="I90">
        <f>I77+I79+I81+I83+I85+I87</f>
        <v>5121</v>
      </c>
      <c r="J90">
        <f t="shared" ref="J90:AB90" si="71">J77+J79+J81+J83+J85+J87</f>
        <v>56738</v>
      </c>
      <c r="K90">
        <f t="shared" si="71"/>
        <v>6342</v>
      </c>
      <c r="L90">
        <f t="shared" si="71"/>
        <v>67197</v>
      </c>
      <c r="M90">
        <f t="shared" si="71"/>
        <v>57816</v>
      </c>
      <c r="N90" s="1">
        <f t="shared" si="71"/>
        <v>39837336.049999997</v>
      </c>
      <c r="O90" s="1">
        <f t="shared" si="71"/>
        <v>19675388.07</v>
      </c>
      <c r="P90" s="1">
        <f t="shared" si="71"/>
        <v>26104105.609999999</v>
      </c>
      <c r="Q90" s="1">
        <f t="shared" si="71"/>
        <v>41561651.310000002</v>
      </c>
      <c r="R90" s="1">
        <f t="shared" si="71"/>
        <v>0</v>
      </c>
      <c r="S90" s="1">
        <f t="shared" si="71"/>
        <v>0</v>
      </c>
      <c r="T90" s="1">
        <f t="shared" si="71"/>
        <v>0</v>
      </c>
      <c r="U90" s="1">
        <f t="shared" si="71"/>
        <v>0</v>
      </c>
      <c r="V90" s="1">
        <f t="shared" si="71"/>
        <v>0</v>
      </c>
      <c r="W90" s="1">
        <f t="shared" si="71"/>
        <v>0</v>
      </c>
      <c r="X90" s="1">
        <f t="shared" si="71"/>
        <v>0</v>
      </c>
      <c r="Y90" s="1">
        <f t="shared" si="71"/>
        <v>0</v>
      </c>
      <c r="Z90" s="1">
        <f t="shared" si="71"/>
        <v>85616829.729999989</v>
      </c>
      <c r="AA90" s="1">
        <f t="shared" si="71"/>
        <v>41561651.310000002</v>
      </c>
      <c r="AB90" s="1">
        <f t="shared" si="71"/>
        <v>127178481.04000001</v>
      </c>
      <c r="AC90" s="2">
        <f t="shared" si="68"/>
        <v>0.67320217248916425</v>
      </c>
      <c r="AD90" s="2">
        <f t="shared" si="69"/>
        <v>0.32679782751083564</v>
      </c>
      <c r="AE90" s="1">
        <f t="shared" si="70"/>
        <v>2199.7108246852085</v>
      </c>
      <c r="AF90" s="9">
        <f>(AE90-AE89)/AE89</f>
        <v>0.6434616681134947</v>
      </c>
    </row>
    <row r="91" spans="1:32" x14ac:dyDescent="0.3">
      <c r="H91" s="2"/>
      <c r="AC91" s="2"/>
      <c r="AD91" s="2"/>
    </row>
    <row r="92" spans="1:32" x14ac:dyDescent="0.3">
      <c r="A92" t="s">
        <v>46</v>
      </c>
      <c r="B92" t="s">
        <v>31</v>
      </c>
      <c r="C92" t="s">
        <v>32</v>
      </c>
      <c r="D92" t="s">
        <v>42</v>
      </c>
      <c r="E92" t="s">
        <v>39</v>
      </c>
      <c r="F92" t="s">
        <v>34</v>
      </c>
      <c r="G92">
        <v>0</v>
      </c>
      <c r="H92" s="2">
        <f t="shared" si="62"/>
        <v>0.21493209887773532</v>
      </c>
      <c r="I92">
        <v>1108607</v>
      </c>
      <c r="J92">
        <v>12514053</v>
      </c>
      <c r="K92">
        <v>342869</v>
      </c>
      <c r="L92">
        <v>3426037</v>
      </c>
      <c r="M92">
        <v>12977010</v>
      </c>
      <c r="N92" s="1">
        <v>2627501422.3299999</v>
      </c>
      <c r="O92" s="1">
        <v>2134703482.6099999</v>
      </c>
      <c r="P92" s="1">
        <v>2841056855</v>
      </c>
      <c r="Q92" s="1">
        <v>2482284161.9400001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f t="shared" ref="Z92" si="72">X92+W92+V92+U92+T92+S92+R92+P92+O92+N92</f>
        <v>7603261759.9399996</v>
      </c>
      <c r="AA92" s="1">
        <f t="shared" si="55"/>
        <v>2482284161.9400001</v>
      </c>
      <c r="AB92" s="1">
        <f t="shared" ref="AB92" si="73">Y92+X92+W92+V92+U92+T92+S92+R92+Q92+P92+O92+N92</f>
        <v>10085545921.880001</v>
      </c>
      <c r="AC92" s="2">
        <f t="shared" si="41"/>
        <v>0.75387706514182529</v>
      </c>
      <c r="AD92" s="2">
        <f t="shared" si="42"/>
        <v>0.2461229348581746</v>
      </c>
      <c r="AE92" s="1">
        <f t="shared" ref="AE92" si="74">AB92/M92</f>
        <v>777.18564768617739</v>
      </c>
    </row>
    <row r="93" spans="1:32" x14ac:dyDescent="0.3">
      <c r="A93" s="4" t="s">
        <v>46</v>
      </c>
      <c r="B93" s="4" t="s">
        <v>31</v>
      </c>
      <c r="C93" s="4" t="s">
        <v>32</v>
      </c>
      <c r="D93" s="4" t="s">
        <v>42</v>
      </c>
      <c r="E93" s="4" t="s">
        <v>39</v>
      </c>
      <c r="F93" s="4" t="s">
        <v>34</v>
      </c>
      <c r="G93" s="4">
        <v>1</v>
      </c>
      <c r="H93" s="5">
        <f t="shared" si="62"/>
        <v>0.49595828789531082</v>
      </c>
      <c r="I93" s="4">
        <v>12854</v>
      </c>
      <c r="J93" s="4">
        <v>147906</v>
      </c>
      <c r="K93" s="4">
        <v>13790</v>
      </c>
      <c r="L93" s="4">
        <v>145534</v>
      </c>
      <c r="M93" s="4">
        <v>144361</v>
      </c>
      <c r="N93" s="6">
        <v>103792975.59</v>
      </c>
      <c r="O93" s="6">
        <v>48002507.909999996</v>
      </c>
      <c r="P93" s="6">
        <v>61095245.07</v>
      </c>
      <c r="Q93" s="6">
        <v>54806858.560000002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f t="shared" ref="Z93:Z103" si="75">X93+W93+V93+U93+T93+S93+R93+P93+O93+N93</f>
        <v>212890728.56999999</v>
      </c>
      <c r="AA93" s="6">
        <f t="shared" ref="AA93:AA103" si="76">Y93+Q93</f>
        <v>54806858.560000002</v>
      </c>
      <c r="AB93" s="6">
        <f t="shared" ref="AB93:AB103" si="77">Y93+X93+W93+V93+U93+T93+S93+R93+Q93+P93+O93+N93</f>
        <v>267697587.13</v>
      </c>
      <c r="AC93" s="5">
        <f t="shared" si="41"/>
        <v>0.79526577304043999</v>
      </c>
      <c r="AD93" s="5">
        <f t="shared" si="42"/>
        <v>0.20473422695955998</v>
      </c>
      <c r="AE93" s="6">
        <f t="shared" ref="AE93:AE103" si="78">AB93/M93</f>
        <v>1854.3622386240052</v>
      </c>
      <c r="AF93" s="12">
        <f>(AE93-AE92)/AE92</f>
        <v>1.3859965043677502</v>
      </c>
    </row>
    <row r="94" spans="1:32" x14ac:dyDescent="0.3">
      <c r="A94" t="s">
        <v>46</v>
      </c>
      <c r="B94" t="s">
        <v>31</v>
      </c>
      <c r="C94" t="s">
        <v>32</v>
      </c>
      <c r="D94" t="s">
        <v>42</v>
      </c>
      <c r="E94" t="s">
        <v>40</v>
      </c>
      <c r="F94" t="s">
        <v>34</v>
      </c>
      <c r="G94">
        <v>0</v>
      </c>
      <c r="H94" s="2">
        <f t="shared" si="62"/>
        <v>0.24724625852721407</v>
      </c>
      <c r="I94">
        <v>553817</v>
      </c>
      <c r="J94">
        <v>6537326</v>
      </c>
      <c r="K94">
        <v>208181</v>
      </c>
      <c r="L94">
        <v>2147222</v>
      </c>
      <c r="M94">
        <v>6455854</v>
      </c>
      <c r="N94" s="1">
        <v>1767728370.4300001</v>
      </c>
      <c r="O94" s="1">
        <v>1312315531.05</v>
      </c>
      <c r="P94" s="1">
        <v>1759403559.75</v>
      </c>
      <c r="Q94" s="1">
        <v>1274244157.1199999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f t="shared" si="75"/>
        <v>4839447461.2300005</v>
      </c>
      <c r="AA94" s="1">
        <f t="shared" si="76"/>
        <v>1274244157.1199999</v>
      </c>
      <c r="AB94" s="1">
        <f t="shared" si="77"/>
        <v>6113691618.3500004</v>
      </c>
      <c r="AC94" s="2">
        <f t="shared" si="41"/>
        <v>0.79157533014988735</v>
      </c>
      <c r="AD94" s="2">
        <f t="shared" si="42"/>
        <v>0.20842466985011268</v>
      </c>
      <c r="AE94" s="1">
        <f t="shared" si="78"/>
        <v>946.99967167008424</v>
      </c>
    </row>
    <row r="95" spans="1:32" x14ac:dyDescent="0.3">
      <c r="A95" s="4" t="s">
        <v>46</v>
      </c>
      <c r="B95" s="4" t="s">
        <v>31</v>
      </c>
      <c r="C95" s="4" t="s">
        <v>32</v>
      </c>
      <c r="D95" s="4" t="s">
        <v>42</v>
      </c>
      <c r="E95" s="4" t="s">
        <v>40</v>
      </c>
      <c r="F95" s="4" t="s">
        <v>34</v>
      </c>
      <c r="G95" s="4">
        <v>1</v>
      </c>
      <c r="H95" s="5">
        <f t="shared" si="62"/>
        <v>0.47565295611402553</v>
      </c>
      <c r="I95" s="4">
        <v>28210</v>
      </c>
      <c r="J95" s="4">
        <v>329345</v>
      </c>
      <c r="K95" s="4">
        <v>28722</v>
      </c>
      <c r="L95" s="4">
        <v>298760</v>
      </c>
      <c r="M95" s="4">
        <v>310280</v>
      </c>
      <c r="N95" s="6">
        <v>222917656.24000001</v>
      </c>
      <c r="O95" s="6">
        <v>99260624.659999996</v>
      </c>
      <c r="P95" s="6">
        <v>125199280.90000001</v>
      </c>
      <c r="Q95" s="6">
        <v>101519796.55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f t="shared" si="75"/>
        <v>447377561.80000001</v>
      </c>
      <c r="AA95" s="6">
        <f t="shared" si="76"/>
        <v>101519796.55</v>
      </c>
      <c r="AB95" s="6">
        <f t="shared" si="77"/>
        <v>548897358.35000002</v>
      </c>
      <c r="AC95" s="5">
        <f t="shared" si="41"/>
        <v>0.81504775891949777</v>
      </c>
      <c r="AD95" s="5">
        <f t="shared" si="42"/>
        <v>0.18495224108050218</v>
      </c>
      <c r="AE95" s="6">
        <f t="shared" si="78"/>
        <v>1769.0387983434318</v>
      </c>
      <c r="AF95" s="12">
        <f>(AE95-AE94)/AE94</f>
        <v>0.86804584126585593</v>
      </c>
    </row>
    <row r="96" spans="1:32" x14ac:dyDescent="0.3">
      <c r="A96" t="s">
        <v>46</v>
      </c>
      <c r="B96" t="s">
        <v>31</v>
      </c>
      <c r="C96" t="s">
        <v>32</v>
      </c>
      <c r="D96" t="s">
        <v>42</v>
      </c>
      <c r="E96" t="s">
        <v>41</v>
      </c>
      <c r="F96" t="s">
        <v>34</v>
      </c>
      <c r="G96">
        <v>0</v>
      </c>
      <c r="H96" s="2">
        <f t="shared" si="62"/>
        <v>0.34305441674951093</v>
      </c>
      <c r="I96">
        <v>133998</v>
      </c>
      <c r="J96">
        <v>1583995</v>
      </c>
      <c r="K96">
        <v>86088</v>
      </c>
      <c r="L96">
        <v>827156</v>
      </c>
      <c r="M96">
        <v>1516519</v>
      </c>
      <c r="N96" s="1">
        <v>523691104.48000002</v>
      </c>
      <c r="O96" s="1">
        <v>302839008.91000003</v>
      </c>
      <c r="P96" s="1">
        <v>428570918.10000002</v>
      </c>
      <c r="Q96" s="1">
        <v>258386539.50999999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f t="shared" si="75"/>
        <v>1255101031.49</v>
      </c>
      <c r="AA96" s="1">
        <f t="shared" si="76"/>
        <v>258386539.50999999</v>
      </c>
      <c r="AB96" s="1">
        <f t="shared" si="77"/>
        <v>1513487571</v>
      </c>
      <c r="AC96" s="2">
        <f t="shared" si="41"/>
        <v>0.8292773958234243</v>
      </c>
      <c r="AD96" s="2">
        <f t="shared" si="42"/>
        <v>0.1707226041765757</v>
      </c>
      <c r="AE96" s="1">
        <f t="shared" si="78"/>
        <v>998.00106098242088</v>
      </c>
    </row>
    <row r="97" spans="1:32" x14ac:dyDescent="0.3">
      <c r="A97" s="4" t="s">
        <v>46</v>
      </c>
      <c r="B97" s="4" t="s">
        <v>31</v>
      </c>
      <c r="C97" s="4" t="s">
        <v>32</v>
      </c>
      <c r="D97" s="4" t="s">
        <v>42</v>
      </c>
      <c r="E97" s="4" t="s">
        <v>41</v>
      </c>
      <c r="F97" s="4" t="s">
        <v>34</v>
      </c>
      <c r="G97" s="4">
        <v>1</v>
      </c>
      <c r="H97" s="5">
        <f t="shared" si="62"/>
        <v>0.5314180477333813</v>
      </c>
      <c r="I97" s="4">
        <v>19885</v>
      </c>
      <c r="J97" s="4">
        <v>232046</v>
      </c>
      <c r="K97" s="4">
        <v>26676</v>
      </c>
      <c r="L97" s="4">
        <v>263163</v>
      </c>
      <c r="M97" s="4">
        <v>208723</v>
      </c>
      <c r="N97" s="6">
        <v>157362038.80000001</v>
      </c>
      <c r="O97" s="6">
        <v>61406710.270000003</v>
      </c>
      <c r="P97" s="6">
        <v>78506034.799999997</v>
      </c>
      <c r="Q97" s="6">
        <v>53053521.689999998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f t="shared" si="75"/>
        <v>297274783.87</v>
      </c>
      <c r="AA97" s="6">
        <f t="shared" si="76"/>
        <v>53053521.689999998</v>
      </c>
      <c r="AB97" s="6">
        <f t="shared" si="77"/>
        <v>350328305.56</v>
      </c>
      <c r="AC97" s="5">
        <f t="shared" si="41"/>
        <v>0.84856056205565833</v>
      </c>
      <c r="AD97" s="5">
        <f t="shared" si="42"/>
        <v>0.1514394379443417</v>
      </c>
      <c r="AE97" s="6">
        <f t="shared" si="78"/>
        <v>1678.4365190228198</v>
      </c>
      <c r="AF97" s="12">
        <f>(AE97-AE96)/AE96</f>
        <v>0.68179833132700873</v>
      </c>
    </row>
    <row r="98" spans="1:32" x14ac:dyDescent="0.3">
      <c r="A98" t="s">
        <v>46</v>
      </c>
      <c r="B98" t="s">
        <v>31</v>
      </c>
      <c r="C98" t="s">
        <v>32</v>
      </c>
      <c r="D98" t="s">
        <v>43</v>
      </c>
      <c r="E98" t="s">
        <v>39</v>
      </c>
      <c r="F98" t="s">
        <v>34</v>
      </c>
      <c r="G98">
        <v>0</v>
      </c>
      <c r="H98" s="2">
        <f t="shared" si="62"/>
        <v>0.22327855786642575</v>
      </c>
      <c r="I98">
        <v>1387825</v>
      </c>
      <c r="J98">
        <v>15627696</v>
      </c>
      <c r="K98">
        <v>444074</v>
      </c>
      <c r="L98">
        <v>4492382</v>
      </c>
      <c r="M98">
        <v>16275901</v>
      </c>
      <c r="N98" s="1">
        <v>2704221239.8099999</v>
      </c>
      <c r="O98" s="1">
        <v>2532797073.04</v>
      </c>
      <c r="P98" s="1">
        <v>3564677227.6300001</v>
      </c>
      <c r="Q98" s="1">
        <v>3564677227.6300001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f t="shared" si="75"/>
        <v>8801695540.4799995</v>
      </c>
      <c r="AA98" s="1">
        <f t="shared" si="76"/>
        <v>3564677227.6300001</v>
      </c>
      <c r="AB98" s="1">
        <f t="shared" si="77"/>
        <v>12366372768.109999</v>
      </c>
      <c r="AC98" s="2">
        <f t="shared" si="41"/>
        <v>0.71174431707068764</v>
      </c>
      <c r="AD98" s="2">
        <f t="shared" si="42"/>
        <v>0.28825568292931247</v>
      </c>
      <c r="AE98" s="1">
        <f t="shared" si="78"/>
        <v>759.79650945959906</v>
      </c>
    </row>
    <row r="99" spans="1:32" x14ac:dyDescent="0.3">
      <c r="A99" s="4" t="s">
        <v>46</v>
      </c>
      <c r="B99" s="4" t="s">
        <v>31</v>
      </c>
      <c r="C99" s="4" t="s">
        <v>32</v>
      </c>
      <c r="D99" s="4" t="s">
        <v>43</v>
      </c>
      <c r="E99" s="4" t="s">
        <v>39</v>
      </c>
      <c r="F99" s="4" t="s">
        <v>34</v>
      </c>
      <c r="G99" s="4">
        <v>1</v>
      </c>
      <c r="H99" s="5">
        <f t="shared" si="62"/>
        <v>0.47110075174684346</v>
      </c>
      <c r="I99" s="4">
        <v>17647</v>
      </c>
      <c r="J99" s="4">
        <v>203540</v>
      </c>
      <c r="K99" s="4">
        <v>16976</v>
      </c>
      <c r="L99" s="4">
        <v>181297</v>
      </c>
      <c r="M99" s="4">
        <v>200228</v>
      </c>
      <c r="N99" s="6">
        <v>116531901.64</v>
      </c>
      <c r="O99" s="6">
        <v>59840335.119999997</v>
      </c>
      <c r="P99" s="6">
        <v>75112679.549999997</v>
      </c>
      <c r="Q99" s="6">
        <v>80692679.819999993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f t="shared" si="75"/>
        <v>251484916.31</v>
      </c>
      <c r="AA99" s="6">
        <f t="shared" si="76"/>
        <v>80692679.819999993</v>
      </c>
      <c r="AB99" s="6">
        <f t="shared" si="77"/>
        <v>332177596.13</v>
      </c>
      <c r="AC99" s="5">
        <f t="shared" si="41"/>
        <v>0.75707970447103734</v>
      </c>
      <c r="AD99" s="5">
        <f t="shared" si="42"/>
        <v>0.24292029552896263</v>
      </c>
      <c r="AE99" s="6">
        <f t="shared" si="78"/>
        <v>1658.996724384202</v>
      </c>
      <c r="AF99" s="12">
        <f>(AE99-AE98)/AE98</f>
        <v>1.1834750538195471</v>
      </c>
    </row>
    <row r="100" spans="1:32" x14ac:dyDescent="0.3">
      <c r="A100" t="s">
        <v>46</v>
      </c>
      <c r="B100" t="s">
        <v>31</v>
      </c>
      <c r="C100" t="s">
        <v>32</v>
      </c>
      <c r="D100" t="s">
        <v>43</v>
      </c>
      <c r="E100" t="s">
        <v>40</v>
      </c>
      <c r="F100" t="s">
        <v>34</v>
      </c>
      <c r="G100">
        <v>0</v>
      </c>
      <c r="H100" s="2">
        <f t="shared" si="62"/>
        <v>0.25010819408405505</v>
      </c>
      <c r="I100">
        <v>686500</v>
      </c>
      <c r="J100">
        <v>8088462</v>
      </c>
      <c r="K100">
        <v>258262</v>
      </c>
      <c r="L100">
        <v>2697710</v>
      </c>
      <c r="M100">
        <v>8029225</v>
      </c>
      <c r="N100" s="1">
        <v>1866311819.6700001</v>
      </c>
      <c r="O100" s="1">
        <v>1417488238.78</v>
      </c>
      <c r="P100" s="1">
        <v>1988407448.5</v>
      </c>
      <c r="Q100" s="1">
        <v>1585772559.97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f t="shared" si="75"/>
        <v>5272207506.9499998</v>
      </c>
      <c r="AA100" s="1">
        <f t="shared" si="76"/>
        <v>1585772559.97</v>
      </c>
      <c r="AB100" s="1">
        <f t="shared" si="77"/>
        <v>6857980066.9200001</v>
      </c>
      <c r="AC100" s="2">
        <f t="shared" si="41"/>
        <v>0.76876973328938392</v>
      </c>
      <c r="AD100" s="2">
        <f t="shared" si="42"/>
        <v>0.23123026671061603</v>
      </c>
      <c r="AE100" s="1">
        <f t="shared" si="78"/>
        <v>854.12727466474041</v>
      </c>
    </row>
    <row r="101" spans="1:32" x14ac:dyDescent="0.3">
      <c r="A101" s="4" t="s">
        <v>46</v>
      </c>
      <c r="B101" s="4" t="s">
        <v>31</v>
      </c>
      <c r="C101" s="4" t="s">
        <v>32</v>
      </c>
      <c r="D101" s="4" t="s">
        <v>43</v>
      </c>
      <c r="E101" s="4" t="s">
        <v>40</v>
      </c>
      <c r="F101" s="4" t="s">
        <v>34</v>
      </c>
      <c r="G101" s="4">
        <v>1</v>
      </c>
      <c r="H101" s="5">
        <f t="shared" si="62"/>
        <v>0.43745602985527093</v>
      </c>
      <c r="I101" s="4">
        <v>46292</v>
      </c>
      <c r="J101" s="4">
        <v>538138</v>
      </c>
      <c r="K101" s="4">
        <v>39770</v>
      </c>
      <c r="L101" s="4">
        <v>418477</v>
      </c>
      <c r="M101" s="4">
        <v>517697</v>
      </c>
      <c r="N101" s="6">
        <v>297359749.04000002</v>
      </c>
      <c r="O101" s="6">
        <v>139590328.22999999</v>
      </c>
      <c r="P101" s="6">
        <v>173082979.15000001</v>
      </c>
      <c r="Q101" s="6">
        <v>167784274.21000001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f t="shared" si="75"/>
        <v>610033056.42000008</v>
      </c>
      <c r="AA101" s="6">
        <f t="shared" si="76"/>
        <v>167784274.21000001</v>
      </c>
      <c r="AB101" s="6">
        <f t="shared" si="77"/>
        <v>777817330.63000011</v>
      </c>
      <c r="AC101" s="5">
        <f t="shared" si="41"/>
        <v>0.78428833145939081</v>
      </c>
      <c r="AD101" s="5">
        <f t="shared" si="42"/>
        <v>0.21571166854060919</v>
      </c>
      <c r="AE101" s="6">
        <f t="shared" si="78"/>
        <v>1502.4567085186898</v>
      </c>
      <c r="AF101" s="12">
        <f>(AE101-AE100)/AE100</f>
        <v>0.75905483068484114</v>
      </c>
    </row>
    <row r="102" spans="1:32" x14ac:dyDescent="0.3">
      <c r="A102" t="s">
        <v>46</v>
      </c>
      <c r="B102" t="s">
        <v>31</v>
      </c>
      <c r="C102" t="s">
        <v>32</v>
      </c>
      <c r="D102" t="s">
        <v>43</v>
      </c>
      <c r="E102" t="s">
        <v>41</v>
      </c>
      <c r="F102" t="s">
        <v>34</v>
      </c>
      <c r="G102">
        <v>0</v>
      </c>
      <c r="H102" s="2">
        <f t="shared" si="62"/>
        <v>0.34709596448130631</v>
      </c>
      <c r="I102">
        <v>216145</v>
      </c>
      <c r="J102">
        <v>2548037</v>
      </c>
      <c r="K102">
        <v>140238</v>
      </c>
      <c r="L102">
        <v>1354584</v>
      </c>
      <c r="M102">
        <v>2467153</v>
      </c>
      <c r="N102" s="1">
        <v>739518564.62</v>
      </c>
      <c r="O102" s="1">
        <v>409357507.93000001</v>
      </c>
      <c r="P102" s="1">
        <v>600431295.91999996</v>
      </c>
      <c r="Q102" s="1">
        <v>420599431.79000002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f t="shared" si="75"/>
        <v>1749307368.4699998</v>
      </c>
      <c r="AA102" s="1">
        <f t="shared" si="76"/>
        <v>420599431.79000002</v>
      </c>
      <c r="AB102" s="1">
        <f t="shared" si="77"/>
        <v>2169906800.2600002</v>
      </c>
      <c r="AC102" s="2">
        <f t="shared" si="41"/>
        <v>0.8061670520873967</v>
      </c>
      <c r="AD102" s="2">
        <f t="shared" si="42"/>
        <v>0.19383294791260317</v>
      </c>
      <c r="AE102" s="1">
        <f t="shared" si="78"/>
        <v>879.51853827468346</v>
      </c>
    </row>
    <row r="103" spans="1:32" x14ac:dyDescent="0.3">
      <c r="A103" s="4" t="s">
        <v>46</v>
      </c>
      <c r="B103" s="4" t="s">
        <v>31</v>
      </c>
      <c r="C103" s="4" t="s">
        <v>32</v>
      </c>
      <c r="D103" s="4" t="s">
        <v>43</v>
      </c>
      <c r="E103" s="4" t="s">
        <v>41</v>
      </c>
      <c r="F103" s="4" t="s">
        <v>34</v>
      </c>
      <c r="G103" s="4">
        <v>1</v>
      </c>
      <c r="H103" s="5">
        <f t="shared" si="62"/>
        <v>0.48769882441713897</v>
      </c>
      <c r="I103" s="4">
        <v>51642</v>
      </c>
      <c r="J103" s="4">
        <v>597461</v>
      </c>
      <c r="K103" s="4">
        <v>56091</v>
      </c>
      <c r="L103" s="4">
        <v>568769</v>
      </c>
      <c r="M103" s="4">
        <v>559528</v>
      </c>
      <c r="N103" s="6">
        <v>304578744.91000003</v>
      </c>
      <c r="O103" s="6">
        <v>126976468.23999999</v>
      </c>
      <c r="P103" s="6">
        <v>168393705.81999999</v>
      </c>
      <c r="Q103" s="6">
        <v>142588787.13999999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f t="shared" si="75"/>
        <v>599948918.97000003</v>
      </c>
      <c r="AA103" s="6">
        <f t="shared" si="76"/>
        <v>142588787.13999999</v>
      </c>
      <c r="AB103" s="6">
        <f t="shared" si="77"/>
        <v>742537706.11000001</v>
      </c>
      <c r="AC103" s="5">
        <f t="shared" si="41"/>
        <v>0.80797098118155797</v>
      </c>
      <c r="AD103" s="5">
        <f t="shared" si="42"/>
        <v>0.19202901881844206</v>
      </c>
      <c r="AE103" s="6">
        <f t="shared" si="78"/>
        <v>1327.0787272665532</v>
      </c>
      <c r="AF103" s="12">
        <f>(AE103-AE102)/AE102</f>
        <v>0.50886953431343329</v>
      </c>
    </row>
    <row r="104" spans="1:32" x14ac:dyDescent="0.3">
      <c r="G104" s="3" t="s">
        <v>26</v>
      </c>
      <c r="H104" s="2">
        <f t="shared" si="62"/>
        <v>0.25575980244581742</v>
      </c>
      <c r="I104">
        <f t="shared" ref="I104:Y104" si="79">SUM(I92:I103)</f>
        <v>4263422</v>
      </c>
      <c r="J104">
        <f t="shared" si="79"/>
        <v>48948005</v>
      </c>
      <c r="K104">
        <f t="shared" si="79"/>
        <v>1661737</v>
      </c>
      <c r="L104">
        <f t="shared" si="79"/>
        <v>16821091</v>
      </c>
      <c r="M104">
        <f t="shared" si="79"/>
        <v>49662479</v>
      </c>
      <c r="N104" s="1">
        <f t="shared" si="79"/>
        <v>11431515587.560003</v>
      </c>
      <c r="O104" s="1">
        <f t="shared" si="79"/>
        <v>8644577816.7499981</v>
      </c>
      <c r="P104" s="1">
        <f t="shared" si="79"/>
        <v>11863937230.189999</v>
      </c>
      <c r="Q104" s="1">
        <f t="shared" si="79"/>
        <v>10186409995.929998</v>
      </c>
      <c r="R104" s="1">
        <f t="shared" si="79"/>
        <v>0</v>
      </c>
      <c r="S104" s="1">
        <f t="shared" si="79"/>
        <v>0</v>
      </c>
      <c r="T104" s="1">
        <f t="shared" si="79"/>
        <v>0</v>
      </c>
      <c r="U104" s="1">
        <f t="shared" si="79"/>
        <v>0</v>
      </c>
      <c r="V104" s="1">
        <f t="shared" si="79"/>
        <v>0</v>
      </c>
      <c r="W104" s="1">
        <f t="shared" si="79"/>
        <v>0</v>
      </c>
      <c r="X104" s="1">
        <f t="shared" si="79"/>
        <v>0</v>
      </c>
      <c r="Y104" s="1">
        <f t="shared" si="79"/>
        <v>0</v>
      </c>
      <c r="Z104" s="1">
        <f t="shared" si="64"/>
        <v>31940030634.5</v>
      </c>
      <c r="AA104" s="1">
        <f>Y104+Q104</f>
        <v>10186409995.929998</v>
      </c>
      <c r="AB104" s="1">
        <f t="shared" ref="AB104" si="80">Y104+X104+W104+V104+U104+T104+S104+R104+Q104+P104+O104+N104</f>
        <v>42126440630.43</v>
      </c>
      <c r="AC104" s="2">
        <f t="shared" si="41"/>
        <v>0.75819438235254433</v>
      </c>
      <c r="AD104" s="2">
        <f t="shared" si="42"/>
        <v>0.24180561764745567</v>
      </c>
      <c r="AE104" s="1">
        <f t="shared" ref="AE104" si="81">AB104/M104</f>
        <v>848.25488937896148</v>
      </c>
    </row>
    <row r="105" spans="1:32" x14ac:dyDescent="0.3">
      <c r="G105" s="3" t="s">
        <v>47</v>
      </c>
      <c r="H105" s="2">
        <f t="shared" si="62"/>
        <v>0.24165531834114701</v>
      </c>
      <c r="I105">
        <f>I92+I94+I96+I98+I100+I102</f>
        <v>4086892</v>
      </c>
      <c r="J105">
        <f t="shared" ref="J105:AB105" si="82">J92+J94+J96+J98+J100+J102</f>
        <v>46899569</v>
      </c>
      <c r="K105">
        <f t="shared" si="82"/>
        <v>1479712</v>
      </c>
      <c r="L105">
        <f t="shared" si="82"/>
        <v>14945091</v>
      </c>
      <c r="M105">
        <f t="shared" si="82"/>
        <v>47721662</v>
      </c>
      <c r="N105" s="1">
        <f t="shared" si="82"/>
        <v>10228972521.34</v>
      </c>
      <c r="O105" s="1">
        <f t="shared" si="82"/>
        <v>8109500842.3199997</v>
      </c>
      <c r="P105" s="1">
        <f t="shared" si="82"/>
        <v>11182547304.9</v>
      </c>
      <c r="Q105" s="1">
        <f t="shared" si="82"/>
        <v>9585964077.960001</v>
      </c>
      <c r="R105" s="1">
        <f t="shared" si="82"/>
        <v>0</v>
      </c>
      <c r="S105" s="1">
        <f t="shared" si="82"/>
        <v>0</v>
      </c>
      <c r="T105" s="1">
        <f t="shared" si="82"/>
        <v>0</v>
      </c>
      <c r="U105" s="1">
        <f t="shared" si="82"/>
        <v>0</v>
      </c>
      <c r="V105" s="1">
        <f t="shared" si="82"/>
        <v>0</v>
      </c>
      <c r="W105" s="1">
        <f t="shared" si="82"/>
        <v>0</v>
      </c>
      <c r="X105" s="1">
        <f t="shared" si="82"/>
        <v>0</v>
      </c>
      <c r="Y105" s="1">
        <f t="shared" si="82"/>
        <v>0</v>
      </c>
      <c r="Z105" s="1">
        <f t="shared" si="82"/>
        <v>29521020668.560001</v>
      </c>
      <c r="AA105" s="1">
        <f t="shared" si="82"/>
        <v>9585964077.960001</v>
      </c>
      <c r="AB105" s="1">
        <f t="shared" si="82"/>
        <v>39106984746.520004</v>
      </c>
      <c r="AC105" s="2">
        <f t="shared" ref="AC105:AC106" si="83">Z105/AB105</f>
        <v>0.75487846633808753</v>
      </c>
      <c r="AD105" s="2">
        <f t="shared" ref="AD105:AD106" si="84">AA105/AB105</f>
        <v>0.24512153366191247</v>
      </c>
      <c r="AE105" s="1">
        <f t="shared" ref="AE105:AE106" si="85">AB105/M105</f>
        <v>819.48077890749073</v>
      </c>
    </row>
    <row r="106" spans="1:32" x14ac:dyDescent="0.3">
      <c r="G106" s="3" t="s">
        <v>48</v>
      </c>
      <c r="H106" s="2">
        <f t="shared" si="62"/>
        <v>0.47803047367825591</v>
      </c>
      <c r="I106">
        <f>I93+I95+I97+I99+I101+I103</f>
        <v>176530</v>
      </c>
      <c r="J106">
        <f t="shared" ref="J106:AB106" si="86">J93+J95+J97+J99+J101+J103</f>
        <v>2048436</v>
      </c>
      <c r="K106">
        <f t="shared" si="86"/>
        <v>182025</v>
      </c>
      <c r="L106">
        <f t="shared" si="86"/>
        <v>1876000</v>
      </c>
      <c r="M106">
        <f t="shared" si="86"/>
        <v>1940817</v>
      </c>
      <c r="N106" s="1">
        <f t="shared" si="86"/>
        <v>1202543066.2200003</v>
      </c>
      <c r="O106" s="1">
        <f t="shared" si="86"/>
        <v>535076974.42999995</v>
      </c>
      <c r="P106" s="1">
        <f t="shared" si="86"/>
        <v>681389925.28999996</v>
      </c>
      <c r="Q106" s="1">
        <f t="shared" si="86"/>
        <v>600445917.97000003</v>
      </c>
      <c r="R106" s="1">
        <f t="shared" si="86"/>
        <v>0</v>
      </c>
      <c r="S106" s="1">
        <f t="shared" si="86"/>
        <v>0</v>
      </c>
      <c r="T106" s="1">
        <f t="shared" si="86"/>
        <v>0</v>
      </c>
      <c r="U106" s="1">
        <f t="shared" si="86"/>
        <v>0</v>
      </c>
      <c r="V106" s="1">
        <f t="shared" si="86"/>
        <v>0</v>
      </c>
      <c r="W106" s="1">
        <f t="shared" si="86"/>
        <v>0</v>
      </c>
      <c r="X106" s="1">
        <f t="shared" si="86"/>
        <v>0</v>
      </c>
      <c r="Y106" s="1">
        <f t="shared" si="86"/>
        <v>0</v>
      </c>
      <c r="Z106" s="1">
        <f t="shared" si="86"/>
        <v>2419009965.9400001</v>
      </c>
      <c r="AA106" s="1">
        <f t="shared" si="86"/>
        <v>600445917.97000003</v>
      </c>
      <c r="AB106" s="1">
        <f t="shared" si="86"/>
        <v>3019455883.9100003</v>
      </c>
      <c r="AC106" s="2">
        <f t="shared" si="83"/>
        <v>0.80114101975470442</v>
      </c>
      <c r="AD106" s="2">
        <f t="shared" si="84"/>
        <v>0.1988589802452955</v>
      </c>
      <c r="AE106" s="1">
        <f t="shared" si="85"/>
        <v>1555.7653729898286</v>
      </c>
      <c r="AF106" s="9">
        <f>(AE106-AE105)/AE105</f>
        <v>0.89847695398534211</v>
      </c>
    </row>
  </sheetData>
  <sortState xmlns:xlrd2="http://schemas.microsoft.com/office/spreadsheetml/2017/richdata2" ref="B4:AE103">
    <sortCondition ref="E4:E103"/>
    <sortCondition ref="D4:D103"/>
    <sortCondition ref="F4:F103"/>
    <sortCondition ref="G4:G103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Methods Notes</vt:lpstr>
      <vt:lpstr>Summary Sheet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Aaron Bloschichak</cp:lastModifiedBy>
  <dcterms:created xsi:type="dcterms:W3CDTF">2011-02-11T15:45:55Z</dcterms:created>
  <dcterms:modified xsi:type="dcterms:W3CDTF">2020-07-01T14:20:32Z</dcterms:modified>
</cp:coreProperties>
</file>